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a.sykorova\Desktop\Rozpočty neoceněné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KOMUNIKACE" sheetId="3" r:id="rId3"/>
    <sheet name="SO 401 - VEŘEJNÉ OSVĚTLENÍ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000 - VEDLEJŠÍ A OSTAT...'!$C$119:$K$134</definedName>
    <definedName name="_xlnm.Print_Area" localSheetId="1">'SO 000 - VEDLEJŠÍ A OSTAT...'!$C$4:$J$76,'SO 000 - VEDLEJŠÍ A OSTAT...'!$C$82:$J$101,'SO 000 - VEDLEJŠÍ A OSTAT...'!$C$107:$K$134</definedName>
    <definedName name="_xlnm.Print_Titles" localSheetId="1">'SO 000 - VEDLEJŠÍ A OSTAT...'!$119:$119</definedName>
    <definedName name="_xlnm._FilterDatabase" localSheetId="2" hidden="1">'SO 101 - KOMUNIKACE'!$C$129:$K$463</definedName>
    <definedName name="_xlnm.Print_Area" localSheetId="2">'SO 101 - KOMUNIKACE'!$C$4:$J$76,'SO 101 - KOMUNIKACE'!$C$82:$J$111,'SO 101 - KOMUNIKACE'!$C$117:$K$463</definedName>
    <definedName name="_xlnm.Print_Titles" localSheetId="2">'SO 101 - KOMUNIKACE'!$129:$129</definedName>
    <definedName name="_xlnm._FilterDatabase" localSheetId="3" hidden="1">'SO 401 - VEŘEJNÉ OSVĚTLENÍ'!$C$119:$K$194</definedName>
    <definedName name="_xlnm.Print_Area" localSheetId="3">'SO 401 - VEŘEJNÉ OSVĚTLENÍ'!$C$4:$J$76,'SO 401 - VEŘEJNÉ OSVĚTLENÍ'!$C$82:$J$101,'SO 401 - VEŘEJNÉ OSVĚTLENÍ'!$C$107:$K$194</definedName>
    <definedName name="_xlnm.Print_Titles" localSheetId="3">'SO 401 - VEŘEJNÉ OSVĚTLENÍ'!$119:$119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463"/>
  <c r="BH463"/>
  <c r="BG463"/>
  <c r="BF463"/>
  <c r="T463"/>
  <c r="R463"/>
  <c r="P463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T449"/>
  <c r="R450"/>
  <c r="R449"/>
  <c r="P450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2"/>
  <c r="BH432"/>
  <c r="BG432"/>
  <c r="BF432"/>
  <c r="T432"/>
  <c r="R432"/>
  <c r="P432"/>
  <c r="BI426"/>
  <c r="BH426"/>
  <c r="BG426"/>
  <c r="BF426"/>
  <c r="T426"/>
  <c r="R426"/>
  <c r="P426"/>
  <c r="BI420"/>
  <c r="BH420"/>
  <c r="BG420"/>
  <c r="BF420"/>
  <c r="T420"/>
  <c r="R420"/>
  <c r="P420"/>
  <c r="BI418"/>
  <c r="BH418"/>
  <c r="BG418"/>
  <c r="BF418"/>
  <c r="T418"/>
  <c r="R418"/>
  <c r="P418"/>
  <c r="BI412"/>
  <c r="BH412"/>
  <c r="BG412"/>
  <c r="BF412"/>
  <c r="T412"/>
  <c r="R412"/>
  <c r="P412"/>
  <c r="BI409"/>
  <c r="BH409"/>
  <c r="BG409"/>
  <c r="BF409"/>
  <c r="T409"/>
  <c r="R409"/>
  <c r="P409"/>
  <c r="BI408"/>
  <c r="BH408"/>
  <c r="BG408"/>
  <c r="BF408"/>
  <c r="T408"/>
  <c r="R408"/>
  <c r="P408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8"/>
  <c r="BH388"/>
  <c r="BG388"/>
  <c r="BF388"/>
  <c r="T388"/>
  <c r="R388"/>
  <c r="P388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T352"/>
  <c r="R353"/>
  <c r="R352"/>
  <c r="P353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18"/>
  <c r="BH318"/>
  <c r="BG318"/>
  <c r="BF318"/>
  <c r="T318"/>
  <c r="R318"/>
  <c r="P318"/>
  <c r="BI313"/>
  <c r="BH313"/>
  <c r="BG313"/>
  <c r="BF313"/>
  <c r="T313"/>
  <c r="R313"/>
  <c r="P313"/>
  <c r="BI307"/>
  <c r="BH307"/>
  <c r="BG307"/>
  <c r="BF307"/>
  <c r="T307"/>
  <c r="R307"/>
  <c r="P307"/>
  <c r="BI305"/>
  <c r="BH305"/>
  <c r="BG305"/>
  <c r="BF305"/>
  <c r="T305"/>
  <c r="R305"/>
  <c r="P305"/>
  <c r="BI300"/>
  <c r="BH300"/>
  <c r="BG300"/>
  <c r="BF300"/>
  <c r="T300"/>
  <c r="T299"/>
  <c r="R300"/>
  <c r="R299"/>
  <c r="P300"/>
  <c r="P299"/>
  <c r="BI297"/>
  <c r="BH297"/>
  <c r="BG297"/>
  <c r="BF297"/>
  <c r="T297"/>
  <c r="R297"/>
  <c r="P297"/>
  <c r="BI292"/>
  <c r="BH292"/>
  <c r="BG292"/>
  <c r="BF292"/>
  <c r="T292"/>
  <c r="R292"/>
  <c r="P292"/>
  <c r="BI290"/>
  <c r="BH290"/>
  <c r="BG290"/>
  <c r="BF290"/>
  <c r="T290"/>
  <c r="R290"/>
  <c r="P290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124"/>
  <c r="E7"/>
  <c r="E85"/>
  <c i="2" r="J37"/>
  <c r="J36"/>
  <c i="1" r="AY95"/>
  <c i="2" r="J35"/>
  <c i="1" r="AX95"/>
  <c i="2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1" r="L90"/>
  <c r="AM90"/>
  <c r="AM89"/>
  <c r="L89"/>
  <c r="AM87"/>
  <c r="L87"/>
  <c r="L85"/>
  <c r="L84"/>
  <c i="3" r="J396"/>
  <c r="BK383"/>
  <c r="BK378"/>
  <c r="BK367"/>
  <c r="BK356"/>
  <c r="J345"/>
  <c r="J324"/>
  <c r="BK290"/>
  <c r="BK262"/>
  <c r="J243"/>
  <c r="J224"/>
  <c r="BK202"/>
  <c r="J176"/>
  <c r="BK153"/>
  <c r="J136"/>
  <c r="BK450"/>
  <c r="J420"/>
  <c r="BK396"/>
  <c r="BK386"/>
  <c r="BK382"/>
  <c r="J374"/>
  <c r="BK340"/>
  <c r="BK326"/>
  <c r="J285"/>
  <c r="J277"/>
  <c r="BK270"/>
  <c r="J247"/>
  <c r="BK237"/>
  <c r="BK204"/>
  <c r="BK172"/>
  <c r="BK463"/>
  <c r="J462"/>
  <c r="J455"/>
  <c r="BK439"/>
  <c r="J406"/>
  <c r="BK398"/>
  <c r="J377"/>
  <c r="J369"/>
  <c r="BK363"/>
  <c r="J336"/>
  <c r="BK297"/>
  <c r="BK277"/>
  <c r="J251"/>
  <c r="J237"/>
  <c r="BK206"/>
  <c r="J172"/>
  <c r="BK138"/>
  <c i="4" r="J193"/>
  <c r="BK186"/>
  <c r="BK178"/>
  <c r="J167"/>
  <c r="BK154"/>
  <c r="J144"/>
  <c r="J140"/>
  <c r="J188"/>
  <c r="BK183"/>
  <c r="BK176"/>
  <c r="J169"/>
  <c r="J158"/>
  <c r="BK148"/>
  <c r="J138"/>
  <c r="J135"/>
  <c r="BK124"/>
  <c r="BK192"/>
  <c r="BK177"/>
  <c r="BK171"/>
  <c r="J166"/>
  <c r="BK158"/>
  <c r="BK152"/>
  <c r="J148"/>
  <c r="BK141"/>
  <c r="J137"/>
  <c r="BK132"/>
  <c r="BK128"/>
  <c r="BK193"/>
  <c r="J181"/>
  <c r="J173"/>
  <c r="BK151"/>
  <c r="J133"/>
  <c r="J124"/>
  <c i="2" r="J130"/>
  <c r="J127"/>
  <c r="J133"/>
  <c r="BK127"/>
  <c r="J123"/>
  <c r="J132"/>
  <c i="1" r="AS94"/>
  <c i="3" r="J409"/>
  <c r="J334"/>
  <c r="BK324"/>
  <c r="BK307"/>
  <c r="BK285"/>
  <c r="J274"/>
  <c r="BK261"/>
  <c r="J223"/>
  <c r="J204"/>
  <c r="BK176"/>
  <c r="J153"/>
  <c r="BK140"/>
  <c r="BK453"/>
  <c r="J441"/>
  <c r="BK420"/>
  <c r="BK406"/>
  <c r="J398"/>
  <c r="J386"/>
  <c r="J382"/>
  <c r="J376"/>
  <c r="J372"/>
  <c r="J365"/>
  <c r="J350"/>
  <c r="BK338"/>
  <c r="J292"/>
  <c r="J265"/>
  <c r="J249"/>
  <c r="BK241"/>
  <c r="BK223"/>
  <c r="BK196"/>
  <c r="J164"/>
  <c r="BK133"/>
  <c r="J443"/>
  <c r="BK409"/>
  <c r="J392"/>
  <c r="BK384"/>
  <c r="BK377"/>
  <c r="J368"/>
  <c r="BK345"/>
  <c r="BK334"/>
  <c r="BK300"/>
  <c r="J279"/>
  <c r="BK251"/>
  <c r="BK243"/>
  <c r="BK224"/>
  <c r="J200"/>
  <c r="BK185"/>
  <c r="BK159"/>
  <c r="BK462"/>
  <c r="BK443"/>
  <c r="J437"/>
  <c r="BK405"/>
  <c r="J385"/>
  <c r="J378"/>
  <c r="J371"/>
  <c r="BK358"/>
  <c r="J347"/>
  <c r="J307"/>
  <c r="BK292"/>
  <c r="BK279"/>
  <c r="BK265"/>
  <c r="J241"/>
  <c r="BK228"/>
  <c r="BK198"/>
  <c r="J181"/>
  <c r="J142"/>
  <c i="4" r="BK189"/>
  <c r="BK184"/>
  <c r="BK166"/>
  <c r="BK161"/>
  <c r="J151"/>
  <c r="J143"/>
  <c r="J128"/>
  <c r="J184"/>
  <c r="J179"/>
  <c r="BK173"/>
  <c r="J168"/>
  <c r="J160"/>
  <c r="J150"/>
  <c r="J139"/>
  <c r="BK126"/>
  <c r="BK122"/>
  <c r="J186"/>
  <c r="BK175"/>
  <c r="BK169"/>
  <c r="BK165"/>
  <c r="BK160"/>
  <c r="J153"/>
  <c r="BK146"/>
  <c r="BK142"/>
  <c r="BK138"/>
  <c r="BK133"/>
  <c r="J129"/>
  <c r="BK190"/>
  <c r="BK179"/>
  <c r="J159"/>
  <c r="BK134"/>
  <c r="J126"/>
  <c i="2" r="BK128"/>
  <c r="BK134"/>
  <c r="J128"/>
  <c r="BK124"/>
  <c r="BK133"/>
  <c r="BK130"/>
  <c r="J124"/>
  <c i="3" r="BK447"/>
  <c r="J426"/>
  <c r="BK353"/>
  <c r="BK325"/>
  <c r="J313"/>
  <c r="J297"/>
  <c r="J268"/>
  <c r="BK226"/>
  <c r="J219"/>
  <c r="BK162"/>
  <c r="BK146"/>
  <c r="J457"/>
  <c r="J450"/>
  <c r="BK426"/>
  <c r="BK412"/>
  <c r="J404"/>
  <c r="BK394"/>
  <c r="J384"/>
  <c r="J380"/>
  <c r="BK368"/>
  <c r="BK359"/>
  <c r="BK347"/>
  <c r="J325"/>
  <c r="BK281"/>
  <c r="BK264"/>
  <c r="BK247"/>
  <c r="J232"/>
  <c r="BK219"/>
  <c r="BK192"/>
  <c r="BK174"/>
  <c r="J146"/>
  <c r="BK445"/>
  <c r="J412"/>
  <c r="J403"/>
  <c r="BK388"/>
  <c r="J383"/>
  <c r="BK371"/>
  <c r="J358"/>
  <c r="J338"/>
  <c r="BK318"/>
  <c r="J281"/>
  <c r="J272"/>
  <c r="J264"/>
  <c r="BK239"/>
  <c r="J221"/>
  <c r="J198"/>
  <c r="BK164"/>
  <c r="J463"/>
  <c r="BK457"/>
  <c r="BK432"/>
  <c r="BK404"/>
  <c r="BK381"/>
  <c r="BK372"/>
  <c r="BK365"/>
  <c r="J353"/>
  <c r="J326"/>
  <c r="J305"/>
  <c r="J290"/>
  <c r="BK272"/>
  <c r="J261"/>
  <c r="J245"/>
  <c r="BK200"/>
  <c r="J185"/>
  <c r="J155"/>
  <c r="BK136"/>
  <c i="4" r="BK191"/>
  <c r="BK188"/>
  <c r="J176"/>
  <c r="J163"/>
  <c r="BK159"/>
  <c r="J149"/>
  <c r="BK131"/>
  <c r="J189"/>
  <c r="J178"/>
  <c r="J172"/>
  <c r="J161"/>
  <c r="BK153"/>
  <c r="BK145"/>
  <c r="BK144"/>
  <c r="BK136"/>
  <c r="J134"/>
  <c r="BK123"/>
  <c r="BK182"/>
  <c r="BK174"/>
  <c r="BK168"/>
  <c r="BK162"/>
  <c r="J156"/>
  <c r="BK150"/>
  <c r="J145"/>
  <c r="BK139"/>
  <c r="BK135"/>
  <c r="J131"/>
  <c r="J194"/>
  <c r="J183"/>
  <c r="J177"/>
  <c r="BK167"/>
  <c r="BK137"/>
  <c r="J132"/>
  <c r="J123"/>
  <c i="2" r="J129"/>
  <c r="BK123"/>
  <c r="BK132"/>
  <c r="BK129"/>
  <c r="BK125"/>
  <c r="J134"/>
  <c r="J125"/>
  <c i="3" r="J453"/>
  <c r="J445"/>
  <c r="J432"/>
  <c r="BK408"/>
  <c r="BK336"/>
  <c r="J322"/>
  <c r="BK305"/>
  <c r="BK276"/>
  <c r="J262"/>
  <c r="J239"/>
  <c r="BK221"/>
  <c r="J192"/>
  <c r="BK155"/>
  <c r="BK142"/>
  <c r="BK455"/>
  <c r="J447"/>
  <c r="J439"/>
  <c r="J418"/>
  <c r="J405"/>
  <c r="BK403"/>
  <c r="BK392"/>
  <c r="J381"/>
  <c r="BK374"/>
  <c r="J363"/>
  <c r="J340"/>
  <c r="J318"/>
  <c r="BK274"/>
  <c r="BK248"/>
  <c r="BK245"/>
  <c r="J228"/>
  <c r="J206"/>
  <c r="BK181"/>
  <c r="J162"/>
  <c r="J140"/>
  <c r="J459"/>
  <c r="BK437"/>
  <c r="J408"/>
  <c r="J394"/>
  <c r="BK385"/>
  <c r="BK380"/>
  <c r="BK369"/>
  <c r="J356"/>
  <c r="BK322"/>
  <c r="BK283"/>
  <c r="J276"/>
  <c r="BK268"/>
  <c r="BK249"/>
  <c r="J226"/>
  <c r="J202"/>
  <c r="J174"/>
  <c r="J138"/>
  <c r="BK459"/>
  <c r="BK441"/>
  <c r="BK418"/>
  <c r="J388"/>
  <c r="BK376"/>
  <c r="J367"/>
  <c r="J359"/>
  <c r="BK350"/>
  <c r="BK313"/>
  <c r="J300"/>
  <c r="J283"/>
  <c r="J270"/>
  <c r="J248"/>
  <c r="BK232"/>
  <c r="J196"/>
  <c r="J159"/>
  <c r="J133"/>
  <c i="4" r="J190"/>
  <c r="J182"/>
  <c r="J171"/>
  <c r="J162"/>
  <c r="J152"/>
  <c r="J142"/>
  <c r="J191"/>
  <c r="J185"/>
  <c r="J180"/>
  <c r="J174"/>
  <c r="J165"/>
  <c r="J157"/>
  <c r="J146"/>
  <c r="J141"/>
  <c r="J130"/>
  <c r="BK194"/>
  <c r="BK185"/>
  <c r="BK181"/>
  <c r="BK172"/>
  <c r="BK163"/>
  <c r="BK157"/>
  <c r="J154"/>
  <c r="BK149"/>
  <c r="BK143"/>
  <c r="BK140"/>
  <c r="J136"/>
  <c r="BK130"/>
  <c r="J122"/>
  <c r="J192"/>
  <c r="BK180"/>
  <c r="J175"/>
  <c r="BK156"/>
  <c r="BK129"/>
  <c i="2" l="1" r="P122"/>
  <c r="P126"/>
  <c r="P131"/>
  <c i="3" r="P132"/>
  <c r="P267"/>
  <c r="P278"/>
  <c r="BK304"/>
  <c r="J304"/>
  <c r="J102"/>
  <c r="BK355"/>
  <c r="J355"/>
  <c r="J104"/>
  <c r="R373"/>
  <c r="P411"/>
  <c r="T452"/>
  <c r="R461"/>
  <c i="4" r="R121"/>
  <c r="BK147"/>
  <c r="J147"/>
  <c r="J98"/>
  <c r="BK170"/>
  <c r="J170"/>
  <c r="J99"/>
  <c r="T170"/>
  <c i="2" r="T122"/>
  <c r="R126"/>
  <c r="T131"/>
  <c i="3" r="T132"/>
  <c r="T267"/>
  <c r="T278"/>
  <c r="T304"/>
  <c r="T355"/>
  <c r="T373"/>
  <c r="T411"/>
  <c r="R452"/>
  <c r="R451"/>
  <c r="T461"/>
  <c i="4" r="P121"/>
  <c r="R147"/>
  <c r="P187"/>
  <c i="2" r="R122"/>
  <c r="R121"/>
  <c r="R120"/>
  <c r="BK126"/>
  <c r="J126"/>
  <c r="J99"/>
  <c r="R131"/>
  <c i="3" r="R132"/>
  <c r="R267"/>
  <c r="BK278"/>
  <c r="J278"/>
  <c r="J100"/>
  <c r="P304"/>
  <c r="R355"/>
  <c r="BK373"/>
  <c r="J373"/>
  <c r="J105"/>
  <c r="R411"/>
  <c r="P452"/>
  <c r="BK461"/>
  <c r="J461"/>
  <c r="J110"/>
  <c i="4" r="P147"/>
  <c r="R187"/>
  <c i="2" r="BK122"/>
  <c r="J122"/>
  <c r="J98"/>
  <c r="T126"/>
  <c r="BK131"/>
  <c r="J131"/>
  <c r="J100"/>
  <c i="3" r="BK132"/>
  <c r="J132"/>
  <c r="J98"/>
  <c r="BK267"/>
  <c r="J267"/>
  <c r="J99"/>
  <c r="R278"/>
  <c r="R304"/>
  <c r="P355"/>
  <c r="P373"/>
  <c r="BK411"/>
  <c r="J411"/>
  <c r="J106"/>
  <c r="BK452"/>
  <c r="J452"/>
  <c r="J109"/>
  <c r="P461"/>
  <c i="4" r="BK121"/>
  <c r="J121"/>
  <c r="J97"/>
  <c r="T121"/>
  <c r="T147"/>
  <c r="P170"/>
  <c r="R170"/>
  <c r="BK187"/>
  <c r="J187"/>
  <c r="J100"/>
  <c r="T187"/>
  <c i="3" r="BK352"/>
  <c r="J352"/>
  <c r="J103"/>
  <c r="BK299"/>
  <c r="J299"/>
  <c r="J101"/>
  <c r="BK449"/>
  <c r="J449"/>
  <c r="J107"/>
  <c r="BK131"/>
  <c r="J131"/>
  <c r="J97"/>
  <c i="4" r="J89"/>
  <c r="BE126"/>
  <c r="BE135"/>
  <c r="BE139"/>
  <c r="BE142"/>
  <c r="BE143"/>
  <c r="BE146"/>
  <c r="BE148"/>
  <c r="BE152"/>
  <c r="BE153"/>
  <c r="BE154"/>
  <c r="BE156"/>
  <c r="BE159"/>
  <c r="BE160"/>
  <c r="BE161"/>
  <c r="BE168"/>
  <c r="BE169"/>
  <c r="BE171"/>
  <c r="BE174"/>
  <c r="BE175"/>
  <c r="BE176"/>
  <c r="BE181"/>
  <c r="BE186"/>
  <c r="E85"/>
  <c r="F92"/>
  <c r="BE124"/>
  <c r="BE134"/>
  <c r="BE136"/>
  <c r="BE179"/>
  <c r="BE189"/>
  <c r="BE190"/>
  <c r="BE123"/>
  <c r="BE129"/>
  <c r="BE130"/>
  <c r="BE131"/>
  <c r="BE137"/>
  <c r="BE140"/>
  <c r="BE141"/>
  <c r="BE150"/>
  <c r="BE151"/>
  <c r="BE158"/>
  <c r="BE162"/>
  <c r="BE163"/>
  <c r="BE165"/>
  <c r="BE166"/>
  <c r="BE183"/>
  <c r="BE185"/>
  <c r="BE188"/>
  <c r="BE191"/>
  <c r="BE193"/>
  <c r="BE194"/>
  <c r="BE122"/>
  <c r="BE128"/>
  <c r="BE132"/>
  <c r="BE133"/>
  <c r="BE138"/>
  <c r="BE144"/>
  <c r="BE145"/>
  <c r="BE149"/>
  <c r="BE157"/>
  <c r="BE167"/>
  <c r="BE172"/>
  <c r="BE173"/>
  <c r="BE177"/>
  <c r="BE178"/>
  <c r="BE180"/>
  <c r="BE182"/>
  <c r="BE184"/>
  <c r="BE192"/>
  <c i="3" r="E120"/>
  <c r="BE138"/>
  <c r="BE142"/>
  <c r="BE155"/>
  <c r="BE159"/>
  <c r="BE162"/>
  <c r="BE164"/>
  <c r="BE172"/>
  <c r="BE176"/>
  <c r="BE181"/>
  <c r="BE219"/>
  <c r="BE237"/>
  <c r="BE262"/>
  <c r="BE270"/>
  <c r="BE274"/>
  <c r="BE285"/>
  <c r="BE300"/>
  <c r="BE305"/>
  <c r="BE322"/>
  <c r="BE326"/>
  <c r="BE336"/>
  <c r="BE338"/>
  <c r="BE340"/>
  <c r="BE345"/>
  <c r="BE347"/>
  <c r="BE356"/>
  <c r="BE365"/>
  <c r="BE367"/>
  <c r="BE382"/>
  <c r="BE383"/>
  <c r="BE384"/>
  <c r="BE396"/>
  <c r="BE398"/>
  <c r="BE404"/>
  <c r="BE408"/>
  <c r="BE420"/>
  <c r="BE437"/>
  <c r="BE450"/>
  <c r="BE453"/>
  <c r="BE455"/>
  <c r="BE459"/>
  <c r="BE462"/>
  <c r="BE463"/>
  <c r="BE133"/>
  <c r="BE140"/>
  <c r="BE146"/>
  <c r="BE153"/>
  <c r="BE174"/>
  <c r="BE192"/>
  <c r="BE204"/>
  <c r="BE206"/>
  <c r="BE221"/>
  <c r="BE223"/>
  <c r="BE228"/>
  <c r="BE232"/>
  <c r="BE245"/>
  <c r="BE251"/>
  <c r="BE272"/>
  <c r="BE290"/>
  <c r="BE313"/>
  <c r="BE324"/>
  <c r="BE350"/>
  <c r="BE353"/>
  <c r="BE363"/>
  <c r="BE368"/>
  <c r="BE369"/>
  <c r="BE372"/>
  <c r="BE376"/>
  <c r="BE378"/>
  <c r="BE381"/>
  <c r="BE385"/>
  <c r="BE388"/>
  <c r="BE394"/>
  <c r="BE405"/>
  <c r="BE406"/>
  <c r="BE412"/>
  <c r="BE426"/>
  <c r="BE439"/>
  <c r="BE457"/>
  <c r="F127"/>
  <c r="BE136"/>
  <c r="BE226"/>
  <c r="BE261"/>
  <c r="BE265"/>
  <c r="BE276"/>
  <c r="BE283"/>
  <c r="BE297"/>
  <c r="BE307"/>
  <c r="BE318"/>
  <c r="BE325"/>
  <c r="BE358"/>
  <c r="BE359"/>
  <c r="BE371"/>
  <c r="BE374"/>
  <c r="BE377"/>
  <c r="BE380"/>
  <c r="BE386"/>
  <c r="BE392"/>
  <c r="BE403"/>
  <c r="BE432"/>
  <c r="J89"/>
  <c r="BE185"/>
  <c r="BE196"/>
  <c r="BE198"/>
  <c r="BE200"/>
  <c r="BE202"/>
  <c r="BE224"/>
  <c r="BE239"/>
  <c r="BE241"/>
  <c r="BE243"/>
  <c r="BE247"/>
  <c r="BE248"/>
  <c r="BE249"/>
  <c r="BE264"/>
  <c r="BE268"/>
  <c r="BE277"/>
  <c r="BE279"/>
  <c r="BE281"/>
  <c r="BE292"/>
  <c r="BE334"/>
  <c r="BE409"/>
  <c r="BE418"/>
  <c r="BE441"/>
  <c r="BE443"/>
  <c r="BE445"/>
  <c r="BE447"/>
  <c i="2" r="E85"/>
  <c r="J114"/>
  <c r="BE123"/>
  <c r="BE129"/>
  <c r="BE133"/>
  <c r="BE124"/>
  <c r="BE127"/>
  <c r="BE128"/>
  <c r="BE130"/>
  <c r="BE134"/>
  <c r="F92"/>
  <c r="BE125"/>
  <c r="BE132"/>
  <c r="F34"/>
  <c i="1" r="BA95"/>
  <c i="2" r="F35"/>
  <c i="1" r="BB95"/>
  <c i="3" r="F35"/>
  <c i="1" r="BB96"/>
  <c i="3" r="F36"/>
  <c i="1" r="BC96"/>
  <c i="4" r="F36"/>
  <c i="1" r="BC97"/>
  <c i="4" r="F37"/>
  <c i="1" r="BD97"/>
  <c i="2" r="F37"/>
  <c i="1" r="BD95"/>
  <c i="2" r="F36"/>
  <c i="1" r="BC95"/>
  <c i="3" r="F34"/>
  <c i="1" r="BA96"/>
  <c i="3" r="F37"/>
  <c i="1" r="BD96"/>
  <c i="4" r="J34"/>
  <c i="1" r="AW97"/>
  <c i="4" r="F34"/>
  <c i="1" r="BA97"/>
  <c i="2" r="J34"/>
  <c i="1" r="AW95"/>
  <c i="3" r="J34"/>
  <c i="1" r="AW96"/>
  <c i="4" r="F35"/>
  <c i="1" r="BB97"/>
  <c i="3" l="1" r="P451"/>
  <c i="4" r="T120"/>
  <c i="3" r="R131"/>
  <c r="R130"/>
  <c r="T131"/>
  <c i="2" r="T121"/>
  <c r="T120"/>
  <c i="4" r="P120"/>
  <c i="1" r="AU97"/>
  <c i="4" r="R120"/>
  <c i="3" r="T451"/>
  <c r="P131"/>
  <c r="P130"/>
  <c i="1" r="AU96"/>
  <c i="2" r="P121"/>
  <c r="P120"/>
  <c i="1" r="AU95"/>
  <c i="2" r="BK121"/>
  <c r="J121"/>
  <c r="J97"/>
  <c i="3" r="BK451"/>
  <c r="J451"/>
  <c r="J108"/>
  <c i="4" r="BK120"/>
  <c r="J120"/>
  <c r="J96"/>
  <c i="3" r="BK130"/>
  <c r="J130"/>
  <c i="2" r="F33"/>
  <c i="1" r="AZ95"/>
  <c i="3" r="J33"/>
  <c i="1" r="AV96"/>
  <c r="AT96"/>
  <c i="2" r="J33"/>
  <c i="1" r="AV95"/>
  <c r="AT95"/>
  <c i="3" r="J30"/>
  <c i="1" r="AG96"/>
  <c i="4" r="F33"/>
  <c i="1" r="AZ97"/>
  <c i="4" r="J33"/>
  <c i="1" r="AV97"/>
  <c r="AT97"/>
  <c r="BB94"/>
  <c r="W31"/>
  <c r="BA94"/>
  <c r="W30"/>
  <c r="BC94"/>
  <c r="W32"/>
  <c r="BD94"/>
  <c r="W33"/>
  <c i="3" r="F33"/>
  <c i="1" r="AZ96"/>
  <c i="3" l="1" r="T130"/>
  <c i="2" r="BK120"/>
  <c r="J120"/>
  <c r="J96"/>
  <c i="1" r="AN96"/>
  <c i="3" r="J96"/>
  <c r="J39"/>
  <c i="1" r="AU94"/>
  <c i="4" r="J30"/>
  <c i="1" r="AG97"/>
  <c r="AZ94"/>
  <c r="W29"/>
  <c r="AX94"/>
  <c r="AW94"/>
  <c r="AK30"/>
  <c r="AY94"/>
  <c i="4" l="1" r="J39"/>
  <c i="1" r="AN97"/>
  <c r="AV94"/>
  <c r="AK29"/>
  <c i="2" r="J30"/>
  <c i="1" r="AG95"/>
  <c i="2" l="1" r="J39"/>
  <c i="1" r="AN95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<sst xmlns="http://schemas.openxmlformats.org/spreadsheetml/2006/main">
  <si>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</si>
  <si>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</si>
  <si>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</si>
  <si>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</si>
  <si>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{5920dde2-0a0d-4880-b4fb-8b1b5fa59c04}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</si>
  <si>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</si>
  <si>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</si>
  <si>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</si>
  <si>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</si>
  <si>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</si>
  <si>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</si>
  <si>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</si>
  <si>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</si>
  <si>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</si>
  <si>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29-21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</si>
  <si>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</si>
  <si>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</si>
  <si>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VNITROBLOKU ZA BYTOVÝMI DOMY ČP. 986 - 989, PŘELOUČ</t>
  </si>
  <si>
    <t>KSO:</t>
  </si>
  <si>
    <t>CC-CZ:</t>
  </si>
  <si>
    <t>Místo:</t>
  </si>
  <si>
    <t>Přelouč</t>
  </si>
  <si>
    <t>Datum:</t>
  </si>
  <si>
    <t>19. 10. 2022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</si>
  <si>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</si>
  <si>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</si>
  <si>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</si>
  <si>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</si>
  <si>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</si>
  <si>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</si>
  <si>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</si>
  <si>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</si>
  <si>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</si>
  <si>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</si>
  <si>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</si>
  <si>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</si>
  <si>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</si>
  <si>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</si>
  <si>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</si>
  <si>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</si>
  <si>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</si>
  <si>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</si>
  <si>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</si>
  <si>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</si>
  <si>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</si>
  <si>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</si>
  <si>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</si>
  <si>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</si>
  <si>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</si>
  <si>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</si>
  <si>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</si>
  <si>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</si>
  <si>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</si>
  <si>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</si>
  <si>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</si>
  <si>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</si>
  <si>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</si>
  <si>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</si>
  <si>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</si>
  <si>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</si>
  <si>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</si>
  <si>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</si>
  <si>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</si>
  <si>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</si>
  <si>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</si>
  <si>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</si>
  <si>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</si>
  <si>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</si>
  <si>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</si>
  <si>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</si>
  <si>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</si>
  <si>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</si>
  <si>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</si>
  <si>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</si>
  <si>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</si>
  <si>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</si>
  <si>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</si>
  <si>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</si>
  <si>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</si>
  <si>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</si>
  <si>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</si>
  <si>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</si>
  <si>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NÁKLADY</t>
  </si>
  <si>
    <t>STA</t>
  </si>
  <si>
    <t>1</t>
  </si>
  <si>
    <t>{04140d1e-591e-41d7-8819-06b1ffb146ca}</t>
  </si>
  <si>
    <t>2</t>
  </si>
  <si>
    <t>SO 101</t>
  </si>
  <si>
    <t>KOMUNIKACE</t>
  </si>
  <si>
    <t>{d2e4ff59-5366-41cd-9087-3f3d6ff3a02f}</t>
  </si>
  <si>
    <t>SO 401</t>
  </si>
  <si>
    <t>VEŘEJNÉ OSVĚTLENÍ</t>
  </si>
  <si>
    <t>{5c4f5705-2281-466e-84e0-aefabee90216}</t>
  </si>
  <si>
    <t>KRYCÍ LIST SOUPISU PRACÍ</t>
  </si>
  <si>
    <t>Objekt:</t>
  </si>
  <si>
    <t>SO 000 -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</si>
  <si>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</si>
  <si>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</si>
  <si>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</si>
  <si>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</si>
  <si>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</si>
  <si>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</si>
  <si>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</si>
  <si>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</si>
  <si>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</si>
  <si>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</si>
  <si>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</si>
  <si>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</si>
  <si>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</si>
  <si>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</si>
  <si>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</si>
  <si>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</si>
  <si>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</si>
  <si>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</si>
  <si>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</si>
  <si>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</si>
  <si>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</si>
  <si>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</si>
  <si>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</si>
  <si>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</si>
  <si>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</si>
  <si>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</si>
  <si>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</si>
  <si>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</si>
  <si>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</si>
  <si>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</si>
  <si>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</si>
  <si>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</si>
  <si>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2017 01</t>
  </si>
  <si>
    <t>1024</t>
  </si>
  <si>
    <t>1700398788</t>
  </si>
  <si>
    <t>012303000</t>
  </si>
  <si>
    <t>Geodetické práce po výstavbě - zaměření skutečného provedení díla ke kolaudaci stavby</t>
  </si>
  <si>
    <t>124599850</t>
  </si>
  <si>
    <t>3</t>
  </si>
  <si>
    <t>013254000</t>
  </si>
  <si>
    <t>Dokumentace skutečného provedení stavby 4x tištěná, 1x na CD</t>
  </si>
  <si>
    <t>-899509879</t>
  </si>
  <si>
    <t>VRN3</t>
  </si>
  <si>
    <t>Zařízení staveniště</t>
  </si>
  <si>
    <t>4</t>
  </si>
  <si>
    <t>030001000</t>
  </si>
  <si>
    <t>-1066505074</t>
  </si>
  <si>
    <t>032903000</t>
  </si>
  <si>
    <t>Náklady na provoz a údržbu vybavení staveniště</t>
  </si>
  <si>
    <t>1791499027</t>
  </si>
  <si>
    <t>6</t>
  </si>
  <si>
    <t>034303000</t>
  </si>
  <si>
    <t>Dopravní značení na staveništi - dopravně inženýrské opatření během výstavby dle TP 66 - opatření pro zajištění dopravy - zřízení a odstranění, manipulace, pronájmu vč. projektu zajištění dopravně inženýrského rozhodnutí</t>
  </si>
  <si>
    <t>CS ÚRS 2022 02</t>
  </si>
  <si>
    <t>-660455146</t>
  </si>
  <si>
    <t>7</t>
  </si>
  <si>
    <t>039103000</t>
  </si>
  <si>
    <t>Rozebrání, bourání a odvoz zařízení staveniště</t>
  </si>
  <si>
    <t>180894433</t>
  </si>
  <si>
    <t>VRN4</t>
  </si>
  <si>
    <t>Inženýrská činnost</t>
  </si>
  <si>
    <t>8</t>
  </si>
  <si>
    <t>041403000</t>
  </si>
  <si>
    <t>Koordinátor BOZP na staveništi</t>
  </si>
  <si>
    <t>246141258</t>
  </si>
  <si>
    <t>9</t>
  </si>
  <si>
    <t>042503000</t>
  </si>
  <si>
    <t>Plán BOZP na staveništi</t>
  </si>
  <si>
    <t>-1289471514</t>
  </si>
  <si>
    <t>10</t>
  </si>
  <si>
    <t>043134000</t>
  </si>
  <si>
    <t>Zkoušky zatěžovací - provedení zkoušek dle KZP v souladu s TP, TKP a ČSN - (8 statických zatěžovacích zkoušek)</t>
  </si>
  <si>
    <t>-1058948034</t>
  </si>
  <si>
    <t>SO 101 - KOMUNIKACE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</si>
  <si>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</si>
  <si>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</si>
  <si>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</si>
  <si>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</si>
  <si>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</si>
  <si>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</si>
  <si>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</si>
  <si>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</si>
  <si>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</si>
  <si>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</si>
  <si>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</si>
  <si>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</si>
  <si>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</si>
  <si>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</si>
  <si>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>HSV</t>
  </si>
  <si>
    <t>Práce a dodávky HSV</t>
  </si>
  <si>
    <t>Zemní práce</t>
  </si>
  <si>
    <t>111111101</t>
  </si>
  <si>
    <t>Odstranění travin v rovině nebo ve svahu do 1:5 ručně</t>
  </si>
  <si>
    <t>m2</t>
  </si>
  <si>
    <t>2059681149</t>
  </si>
  <si>
    <t>VV</t>
  </si>
  <si>
    <t>"K VÝPOČTU PLOCH BYLA POUŽITA SITUACE A PŘÍČNÉ ŘEZY"</t>
  </si>
  <si>
    <t>"na záhoncích u domů"8,2+8,3+15,1+6</t>
  </si>
  <si>
    <t>111301111</t>
  </si>
  <si>
    <t>Sejmutí drnu tl do 100 mm s přemístěním do 50 m nebo naložením na dopravní prostředek</t>
  </si>
  <si>
    <t>-1922973423</t>
  </si>
  <si>
    <t>24,6+28,2+40,0+120,2+15,5</t>
  </si>
  <si>
    <t>113106121</t>
  </si>
  <si>
    <t>Rozebrání dlažeb z betonových nebo kamenných dlaždic komunikací pro pěší ručně</t>
  </si>
  <si>
    <t>-1693987287</t>
  </si>
  <si>
    <t>"dlaždice okolo domu"0,40*(17,8+8,1+13,6+13,8+6,7)</t>
  </si>
  <si>
    <t>113106123</t>
  </si>
  <si>
    <t>Rozebrání dlažeb ze zámkových dlaždic komunikací pro pěší ručně</t>
  </si>
  <si>
    <t>1157191226</t>
  </si>
  <si>
    <t>"na ZÚ" 5,70</t>
  </si>
  <si>
    <t>113107141</t>
  </si>
  <si>
    <t>Odstranění podkladu živičného tl 50 mm ručně</t>
  </si>
  <si>
    <t>-1276874326</t>
  </si>
  <si>
    <t>"na ZÚ" 5,9</t>
  </si>
  <si>
    <t>"u SVJ" 16,0</t>
  </si>
  <si>
    <t>Součet</t>
  </si>
  <si>
    <t>113107222</t>
  </si>
  <si>
    <t>Odstranění podkladu z kameniva drceného tl přes 100 do 200 mm strojně pl přes 200 m2</t>
  </si>
  <si>
    <t>2097381129</t>
  </si>
  <si>
    <t>"štěrková plocha" 77,20</t>
  </si>
  <si>
    <t>"kamenné dlaždice"24,00</t>
  </si>
  <si>
    <t>"zámková dlažba"5,70</t>
  </si>
  <si>
    <t>"živice"21,90</t>
  </si>
  <si>
    <t>"beton"299,70</t>
  </si>
  <si>
    <t>113107230</t>
  </si>
  <si>
    <t>Odstranění podkladu z betonu prostého tl do 100 mm strojně pl přes 200 m2</t>
  </si>
  <si>
    <t>935951810</t>
  </si>
  <si>
    <t>98,7+180,9+20,1</t>
  </si>
  <si>
    <t>113204111</t>
  </si>
  <si>
    <t>Vytrhání obrub záhonových</t>
  </si>
  <si>
    <t>m</t>
  </si>
  <si>
    <t>1716032790</t>
  </si>
  <si>
    <t>"vlevo"19,5+7,0+14,7+15,0+16,2+11,0+20,8</t>
  </si>
  <si>
    <t>"vpravo"11,0+27,0</t>
  </si>
  <si>
    <t>119001421</t>
  </si>
  <si>
    <t>Dočasné zajištění kabelů a kabelových tratí ze 3 volně ložených kabelů</t>
  </si>
  <si>
    <t>-1432717829</t>
  </si>
  <si>
    <t>"bude upřesněno během stavby"</t>
  </si>
  <si>
    <t>"telefonní kabel-odhad"8,0</t>
  </si>
  <si>
    <t>122251102</t>
  </si>
  <si>
    <t>Odkopávky a prokopávky nezapažené v hornině třídy těžitelnosti I skupiny 3 objem do 50 m3 strojně</t>
  </si>
  <si>
    <t>m3</t>
  </si>
  <si>
    <t>1214202118</t>
  </si>
  <si>
    <t>"hliněná plocha"76,4*0,3</t>
  </si>
  <si>
    <t>11</t>
  </si>
  <si>
    <t>122251104</t>
  </si>
  <si>
    <t>Odkopávky a prokopávky nezapažené v hornině třídy těžitelnosti I skupiny 3 objem do 500 m3 strojně</t>
  </si>
  <si>
    <t>-975611524</t>
  </si>
  <si>
    <t>"výkop pro asf.vozovku z tabulky kubatur"197,97</t>
  </si>
  <si>
    <t>"sanace chodníků"</t>
  </si>
  <si>
    <t>"vlevo"(71,8+19,0+15,0+8,95+0,8+0,6+1,3+1,4)*0,15</t>
  </si>
  <si>
    <t>"vpravo"(10,7+2,3+5,0)*0,15</t>
  </si>
  <si>
    <t>"sanace vozovka"(255,2+89,0)*0,3</t>
  </si>
  <si>
    <t>"sanace parkoviště"(51,35+111,6)*0,15</t>
  </si>
  <si>
    <t>12</t>
  </si>
  <si>
    <t>129911101</t>
  </si>
  <si>
    <t>Bourání zdiva cihelného nebo smíšeného v odkopávkách nebo prokopávkách na MV, MVC ručně</t>
  </si>
  <si>
    <t>-1194152776</t>
  </si>
  <si>
    <t>"odstranění zídky u plochy SVBJ" (3,8+3,3)*0,5</t>
  </si>
  <si>
    <t>13</t>
  </si>
  <si>
    <t>129911121</t>
  </si>
  <si>
    <t>Bourání zdiva z betonu prostého neprokládaného v odkopávkách nebo prokopávkách ručně</t>
  </si>
  <si>
    <t>-1579465401</t>
  </si>
  <si>
    <t>"zastřešení zídky na KÚ vlevo"(6,5+6,7)*0,6*0,06</t>
  </si>
  <si>
    <t>14</t>
  </si>
  <si>
    <t>129951101</t>
  </si>
  <si>
    <t>Bourání zdiva cihelného nebo smíšeného v odkopávkách nebo prokopávkách na MV, MVC strojně</t>
  </si>
  <si>
    <t>794057440</t>
  </si>
  <si>
    <t>"výměna domovních šachtiček 2 kusy"2*3</t>
  </si>
  <si>
    <t>"vybourání uliční vpusti"1*3</t>
  </si>
  <si>
    <t>"bude upřešněno během stavby"</t>
  </si>
  <si>
    <t>131212531</t>
  </si>
  <si>
    <t>Hloubení jamek objem do 0,5 m3 v soudržných horninách třídy těžitelnosti I skupiny 3 ručně</t>
  </si>
  <si>
    <t>1501068986</t>
  </si>
  <si>
    <t>"pro sloupky sušáků na prádlo"4*0,3*0,3*0,8</t>
  </si>
  <si>
    <t>"dopravní značku"0,3*0,3*0,8</t>
  </si>
  <si>
    <t>16</t>
  </si>
  <si>
    <t>132251102</t>
  </si>
  <si>
    <t>Hloubení rýh nezapažených š do 800 mm v hornině třídy těžitelnosti I skupiny 3 objem do 50 m3 strojně</t>
  </si>
  <si>
    <t>2015207155</t>
  </si>
  <si>
    <t>"silniční obruba vlevo+vpravo"0,35*0,3*(77,3+75,9)</t>
  </si>
  <si>
    <t>"záhonová obruba chodník"0,3*0,3*(8,2+7,8+14,4+14,4+8,7+30,5+15,4+4,5+7,2)</t>
  </si>
  <si>
    <t>"odvodňovací žlab"0,5*0,4*22,5</t>
  </si>
  <si>
    <t>"drenáž"0,5*0,4*(22,3+22,6+3+1,6+14,4)</t>
  </si>
  <si>
    <t>"základový pás pod zídku u popelnic"11*0,5*0,8</t>
  </si>
  <si>
    <t>17</t>
  </si>
  <si>
    <t>132251251</t>
  </si>
  <si>
    <t>Hloubení rýh nezapažených š do 2000 mm v hornině třídy těžitelnosti I skupiny 3 objem do 20 m3 strojně</t>
  </si>
  <si>
    <t>85596124</t>
  </si>
  <si>
    <t>"přípojka odtokové vpusti"1*1*12</t>
  </si>
  <si>
    <t>"přípojky gejgrů"1*0,8*(3,7+2,9+2,0+3,2)</t>
  </si>
  <si>
    <t>18</t>
  </si>
  <si>
    <t>133254101</t>
  </si>
  <si>
    <t>Hloubení šachet zapažených v hornině třídy těžitelnosti I skupiny 3 objem do 20 m3</t>
  </si>
  <si>
    <t>74073882</t>
  </si>
  <si>
    <t>"odtoková vpusť"1,4*1,4*1,3</t>
  </si>
  <si>
    <t>19</t>
  </si>
  <si>
    <t>151101101</t>
  </si>
  <si>
    <t>Zřízení příložného pažení a rozepření stěn rýh hl do 2 m</t>
  </si>
  <si>
    <t>47310400</t>
  </si>
  <si>
    <t>"dle potřeby stavby - odhad"30,0</t>
  </si>
  <si>
    <t>20</t>
  </si>
  <si>
    <t>151101111</t>
  </si>
  <si>
    <t>Odstranění příložného pažení a rozepření stěn rýh hl do 2 m</t>
  </si>
  <si>
    <t>-801471810</t>
  </si>
  <si>
    <t>30,0</t>
  </si>
  <si>
    <t>162502111</t>
  </si>
  <si>
    <t>Vodorovné přemístění drnu bez naložení se složením přes 2000 do 3000 m</t>
  </si>
  <si>
    <t>1677460596</t>
  </si>
  <si>
    <t>"dle sejmutí"228,5</t>
  </si>
  <si>
    <t>22</t>
  </si>
  <si>
    <t>162702119</t>
  </si>
  <si>
    <t>Příplatek k vodorovnému přemístění drnu do 6000 m ZKD 1000 m</t>
  </si>
  <si>
    <t>-843384239</t>
  </si>
  <si>
    <t>"na skládku do 14 km (Chvaletice)"228,5*8</t>
  </si>
  <si>
    <t>23</t>
  </si>
  <si>
    <t>162751117</t>
  </si>
  <si>
    <t>Vodorovné přemístění přes 9 000 do 10000 m výkopku/sypaniny z horniny třídy těžitelnosti I skupiny 1 až 3</t>
  </si>
  <si>
    <t>174385350</t>
  </si>
  <si>
    <t>"odkopávky"346,2</t>
  </si>
  <si>
    <t>"hliněná plocha"22,92</t>
  </si>
  <si>
    <t>"rýhy"47,77+21,44</t>
  </si>
  <si>
    <t>"jamky"0,36</t>
  </si>
  <si>
    <t>"šachty"2,55</t>
  </si>
  <si>
    <t>Mezisoučet</t>
  </si>
  <si>
    <t>"je třeba"</t>
  </si>
  <si>
    <t>"zasypání ul. vpusti"-1,4*1,4*0,8</t>
  </si>
  <si>
    <t>"zasypání přípojky odtokové vpusti"-12,0*0,4*1,0</t>
  </si>
  <si>
    <t>"zasypání přípojek gejgrů"-(3,7+2,9+2,0+3,2)*0,4*0,8</t>
  </si>
  <si>
    <t>"odveze se"441,24-10,14</t>
  </si>
  <si>
    <t>24</t>
  </si>
  <si>
    <t>162751119</t>
  </si>
  <si>
    <t>Příplatek k vodorovnému přemístění výkopku/sypaniny z horniny třídy těžitelnosti I skupiny 1 až 3 ZKD 1000 m přes 10000 m</t>
  </si>
  <si>
    <t>-778345897</t>
  </si>
  <si>
    <t>"na skládku do 14 km"431,10*4</t>
  </si>
  <si>
    <t>25</t>
  </si>
  <si>
    <t>167102111</t>
  </si>
  <si>
    <t>Nakládání drnu ze skládky</t>
  </si>
  <si>
    <t>-469765087</t>
  </si>
  <si>
    <t>228,5</t>
  </si>
  <si>
    <t>26</t>
  </si>
  <si>
    <t>167151111</t>
  </si>
  <si>
    <t>Nakládání výkopku z hornin třídy těžitelnosti I skupiny 1 až 3 přes 100 m3</t>
  </si>
  <si>
    <t>1927972372</t>
  </si>
  <si>
    <t>27</t>
  </si>
  <si>
    <t>171201221</t>
  </si>
  <si>
    <t>Poplatek za uložení na skládce (skládkovné) zeminy a kamení kód odpadu 17 05 04</t>
  </si>
  <si>
    <t>t</t>
  </si>
  <si>
    <t>1362130656</t>
  </si>
  <si>
    <t>431,1*1,9</t>
  </si>
  <si>
    <t>28</t>
  </si>
  <si>
    <t>1712012211</t>
  </si>
  <si>
    <t xml:space="preserve">Poplatek za uložení drnu na skládce (skládkovné) </t>
  </si>
  <si>
    <t>-525504185</t>
  </si>
  <si>
    <t>228,5*0,1*1,9</t>
  </si>
  <si>
    <t>29</t>
  </si>
  <si>
    <t>171251201</t>
  </si>
  <si>
    <t>Uložení sypaniny na skládky nebo meziskládky</t>
  </si>
  <si>
    <t>905204558</t>
  </si>
  <si>
    <t>"výkopek"431,1</t>
  </si>
  <si>
    <t>"drn"228,5*0,1</t>
  </si>
  <si>
    <t>30</t>
  </si>
  <si>
    <t>174111101</t>
  </si>
  <si>
    <t>Zásyp jam, šachet rýh nebo kolem objektů sypaninou se zhutněním ručně</t>
  </si>
  <si>
    <t>889950912</t>
  </si>
  <si>
    <t>"přípojka vpusti"12,0*0,4*1,0</t>
  </si>
  <si>
    <t xml:space="preserve">"přípojky  gejgrů"11,8*0,4*0,8</t>
  </si>
  <si>
    <t>"zrušená šachta "1,4*1,4*0,8</t>
  </si>
  <si>
    <t>31</t>
  </si>
  <si>
    <t>175151101</t>
  </si>
  <si>
    <t>Obsypání potrubí strojně sypaninou bez prohození, uloženou do 3 m</t>
  </si>
  <si>
    <t>246309283</t>
  </si>
  <si>
    <t>"přípojky vpusti a gejgrů"12,0*1,0*0,5+11,8*0,8*0,4</t>
  </si>
  <si>
    <t>32</t>
  </si>
  <si>
    <t>175151201</t>
  </si>
  <si>
    <t>Obsypání objektu nad přilehlým původním terénem sypaninou bez prohození, uloženou do 3 m strojně</t>
  </si>
  <si>
    <t>1909021112</t>
  </si>
  <si>
    <t>"ul.vpusť+rezerva"1,4*1,4*0,5*3</t>
  </si>
  <si>
    <t>33</t>
  </si>
  <si>
    <t>M</t>
  </si>
  <si>
    <t>58331200</t>
  </si>
  <si>
    <t>štěrkopísek netříděný</t>
  </si>
  <si>
    <t>880599997</t>
  </si>
  <si>
    <t>(9,7+2,94)*1,9</t>
  </si>
  <si>
    <t>34</t>
  </si>
  <si>
    <t>181111111</t>
  </si>
  <si>
    <t>Plošná úprava terénu do 500 m2 zemina skupiny 1 až 4 nerovnosti přes 50 do 100 mm v rovinně a svahu do 1:5</t>
  </si>
  <si>
    <t>1105204975</t>
  </si>
  <si>
    <t>"dle zeleně"57,0+35,0+77,6+10,0+7,0</t>
  </si>
  <si>
    <t>35</t>
  </si>
  <si>
    <t>10364100</t>
  </si>
  <si>
    <t>zemina pro terénní úpravy - tříděná</t>
  </si>
  <si>
    <t>357169601</t>
  </si>
  <si>
    <t>186,6*0,1*1,9</t>
  </si>
  <si>
    <t>36</t>
  </si>
  <si>
    <t>181351003</t>
  </si>
  <si>
    <t>Rozprostření ornice tl vrstvy do 200 mm pl do 100 m2 v rovině nebo ve svahu do 1:5 strojně</t>
  </si>
  <si>
    <t>1759777610</t>
  </si>
  <si>
    <t>37</t>
  </si>
  <si>
    <t>181411131</t>
  </si>
  <si>
    <t>Založení parkového trávníku výsevem pl do 1000 m2 v rovině a ve svahu do 1:5</t>
  </si>
  <si>
    <t>-1303296167</t>
  </si>
  <si>
    <t>38</t>
  </si>
  <si>
    <t>00572410</t>
  </si>
  <si>
    <t>osivo směs travní parková</t>
  </si>
  <si>
    <t>kg</t>
  </si>
  <si>
    <t>-411460191</t>
  </si>
  <si>
    <t>0,01866*300*1,05</t>
  </si>
  <si>
    <t>39</t>
  </si>
  <si>
    <t>181951112</t>
  </si>
  <si>
    <t>Úprava pláně v hornině třídy těžitelnosti I skupiny 1 až 3 se zhutněním strojně</t>
  </si>
  <si>
    <t>-1930319945</t>
  </si>
  <si>
    <t>"dle sanace"</t>
  </si>
  <si>
    <t>"chodníky vlevo"71,8+19,0+15,0+8,95+0,8+0,6+1,3+1,4</t>
  </si>
  <si>
    <t>"chodníky vpravo"10,7+2,3+5,0</t>
  </si>
  <si>
    <t>"pod obrubami chodníků"(8,2+7,8+14,4+14,4+8,7+30,5+15,4+4,5+7,2)*0,3</t>
  </si>
  <si>
    <t>"vozovka"255,2+89,0</t>
  </si>
  <si>
    <t>"pod obruby vozovky"(77,3+75,85)*0,35</t>
  </si>
  <si>
    <t>"parkoviště"51,35+111,6</t>
  </si>
  <si>
    <t>40</t>
  </si>
  <si>
    <t>185803111</t>
  </si>
  <si>
    <t>Ošetření trávníku shrabáním v rovině a svahu do 1:5</t>
  </si>
  <si>
    <t>-271370193</t>
  </si>
  <si>
    <t>41</t>
  </si>
  <si>
    <t>185804312</t>
  </si>
  <si>
    <t>Zalití rostlin vodou plocha přes 20 m2</t>
  </si>
  <si>
    <t>-1297789850</t>
  </si>
  <si>
    <t>186,6*0,05*2</t>
  </si>
  <si>
    <t>42</t>
  </si>
  <si>
    <t>185851121</t>
  </si>
  <si>
    <t>Dovoz vody pro zálivku rostlin za vzdálenost do 1000 m</t>
  </si>
  <si>
    <t>982047353</t>
  </si>
  <si>
    <t>43</t>
  </si>
  <si>
    <t>R1</t>
  </si>
  <si>
    <t>Sondy pro ověření polohy inženýrských sítí vč. uvedení do původního stavu</t>
  </si>
  <si>
    <t>kus</t>
  </si>
  <si>
    <t>-1806206601</t>
  </si>
  <si>
    <t>"odhad 2 kusy"2</t>
  </si>
  <si>
    <t>Zakládání</t>
  </si>
  <si>
    <t>44</t>
  </si>
  <si>
    <t>212752102</t>
  </si>
  <si>
    <t>Trativod z drenážních trubek korugovaných PE-HD SN 4 perforace 360° včetně lože otevřený výkop DN 150 pro liniové stavby</t>
  </si>
  <si>
    <t>-1220206342</t>
  </si>
  <si>
    <t>22,3+22,6+3,0+1,6+14,4</t>
  </si>
  <si>
    <t>45</t>
  </si>
  <si>
    <t>274311124</t>
  </si>
  <si>
    <t>Základové pasy, prahy, věnce a ostruhy z betonu prostého C 12/15</t>
  </si>
  <si>
    <t>-1367160504</t>
  </si>
  <si>
    <t>"pod zídkou u popelnic"11,0*0,4*0,8</t>
  </si>
  <si>
    <t>46</t>
  </si>
  <si>
    <t>275311125</t>
  </si>
  <si>
    <t>Základové patky a bloky z betonu prostého C 16/20</t>
  </si>
  <si>
    <t>1586108125</t>
  </si>
  <si>
    <t>"pro sušáky na prádlo 4 kusy, pro DZ 1 kus"5*0,3*0,3*0,8</t>
  </si>
  <si>
    <t>47</t>
  </si>
  <si>
    <t>279351121</t>
  </si>
  <si>
    <t>Zřízení oboustranného bednění základových zdí</t>
  </si>
  <si>
    <t>428975409</t>
  </si>
  <si>
    <t>"pro základy zídky u popelnic - odhad"(11,5+10,5)*0,8</t>
  </si>
  <si>
    <t>48</t>
  </si>
  <si>
    <t>279351122</t>
  </si>
  <si>
    <t>Odstranění oboustranného bednění základových zdí</t>
  </si>
  <si>
    <t>-1347173470</t>
  </si>
  <si>
    <t>49</t>
  </si>
  <si>
    <t>74910109</t>
  </si>
  <si>
    <t>lavička s opěradlem (nekotvená) 2000x500x800mm konstrukce - kov, sedák+opěradlo - dřevo</t>
  </si>
  <si>
    <t>712020234</t>
  </si>
  <si>
    <t>Svislé a kompletní konstrukce</t>
  </si>
  <si>
    <t>50</t>
  </si>
  <si>
    <t>311261105</t>
  </si>
  <si>
    <t>Osazování betonových plotových tvárnic (bloků) objemu přes 0,03 do 0,06 m3 na MC 15</t>
  </si>
  <si>
    <t>1506362227</t>
  </si>
  <si>
    <t>"tvárnice barva přírodní např. Best Natura "189,0</t>
  </si>
  <si>
    <t>51</t>
  </si>
  <si>
    <t>59233098</t>
  </si>
  <si>
    <t>tvárnice plotová betonová štípaná ze 3 stran 200x200x200mm přírodní (např. Best Natura)</t>
  </si>
  <si>
    <t>724075463</t>
  </si>
  <si>
    <t>"koncový poloviční prvek ve 3 řadách " 3,0*2,0*1,05</t>
  </si>
  <si>
    <t>52</t>
  </si>
  <si>
    <t>59241203</t>
  </si>
  <si>
    <t>deska zákrytová průběžná plotových prvků rovná přírodní 400x300x50mm</t>
  </si>
  <si>
    <t>553573959</t>
  </si>
  <si>
    <t>"zídka u popelnic" 11,0/0,4*1,05</t>
  </si>
  <si>
    <t>53</t>
  </si>
  <si>
    <t>13021010</t>
  </si>
  <si>
    <t>tyč ocelová kruhová žebírková DIN 488 jakost B500B (10 505) výztuž do betonu D 6mm - prut dl. 6,0m</t>
  </si>
  <si>
    <t>prut</t>
  </si>
  <si>
    <t>-1807409386</t>
  </si>
  <si>
    <t>P</t>
  </si>
  <si>
    <t>Poznámka k položce:_x000d_
Hmotnost: 0,222 kg/m</t>
  </si>
  <si>
    <t xml:space="preserve">"výztuž zídky u popelnic  - odhad 25 kusů dl. 1,7m=42,5m"42,5/6*1,05</t>
  </si>
  <si>
    <t>"napojení zídky na základ - odhad 11 kusů dl. 0,60m=6,6m" 6,6/6*1,05</t>
  </si>
  <si>
    <t>54</t>
  </si>
  <si>
    <t>59233099</t>
  </si>
  <si>
    <t>tvárnice plotová betonová štípaná ze 3 stran 200x400x200mm přírodní</t>
  </si>
  <si>
    <t>-1286501572</t>
  </si>
  <si>
    <t>"koncový prvek"22,0*1,05</t>
  </si>
  <si>
    <t>55</t>
  </si>
  <si>
    <t>592330991</t>
  </si>
  <si>
    <t>tvárnice plotová betonová štípaná ze 2 stran 200x400x200mm přírodní</t>
  </si>
  <si>
    <t>1225611879</t>
  </si>
  <si>
    <t>"průběžný prvek ve 3 řadách"(3+3+18)*3</t>
  </si>
  <si>
    <t>"průběžný prvek ve 4 řadách" (4+19)*4</t>
  </si>
  <si>
    <t>164,0*1,05</t>
  </si>
  <si>
    <t>56</t>
  </si>
  <si>
    <t>312311972</t>
  </si>
  <si>
    <t>Výplňová zeď z betonu prostého tř. C 16/20 do ztraceného bednění z desek</t>
  </si>
  <si>
    <t>474151853</t>
  </si>
  <si>
    <t xml:space="preserve">"výplň plotových tvárnic  u zídky u popelnic - odhad"2,0</t>
  </si>
  <si>
    <t>Vodorovné konstrukce</t>
  </si>
  <si>
    <t>57</t>
  </si>
  <si>
    <t>451573111</t>
  </si>
  <si>
    <t>Lože pod potrubí otevřený výkop ze štěrkopísku</t>
  </si>
  <si>
    <t>411525310</t>
  </si>
  <si>
    <t>"přípojka vpusti"12,0*0,15</t>
  </si>
  <si>
    <t>"přípojky gejgrů"(3,7+2,9+2,0+3,2)*0,15</t>
  </si>
  <si>
    <t>Komunikace pozemní</t>
  </si>
  <si>
    <t>58</t>
  </si>
  <si>
    <t>564720001</t>
  </si>
  <si>
    <t>Podklad z kameniva hrubého drceného vel. 8-16 mm plochy do 100 m2 tl 80 mm</t>
  </si>
  <si>
    <t>-250288244</t>
  </si>
  <si>
    <t xml:space="preserve">"vyplnění spar vodopropustné dlažby parkoviště  cca 27,8% plochy tj. 31,02m2"31,02</t>
  </si>
  <si>
    <t>59</t>
  </si>
  <si>
    <t>5647511111</t>
  </si>
  <si>
    <t>Podklad z kameniva hrubého drceného vel. 0-63 mm plochy přes 100 m2 tl 150 mm</t>
  </si>
  <si>
    <t>-1525377825</t>
  </si>
  <si>
    <t>"chodníky"71,8+19,0+15,0+8,95+0,8+0,6+1,3+1,4+10,7+2,3+5,0</t>
  </si>
  <si>
    <t>"vozovka tl. 0,30m"(250,3+88,2)*2</t>
  </si>
  <si>
    <t>60</t>
  </si>
  <si>
    <t>564851111</t>
  </si>
  <si>
    <t>Podklad ze štěrkodrtě ŠD plochy přes 100 m2 tl 150 mm</t>
  </si>
  <si>
    <t>967871368</t>
  </si>
  <si>
    <t>"chodníky"136,85</t>
  </si>
  <si>
    <t>"vozovka"338,5</t>
  </si>
  <si>
    <t>"parkoviště"162,95</t>
  </si>
  <si>
    <t>61</t>
  </si>
  <si>
    <t>564861111</t>
  </si>
  <si>
    <t>Podklad ze štěrkodrtě ŠD plochy přes 100 m2 tl 200 mm</t>
  </si>
  <si>
    <t>1731859588</t>
  </si>
  <si>
    <t>"vozovka"250,3+88,2</t>
  </si>
  <si>
    <t>62</t>
  </si>
  <si>
    <t>573211106</t>
  </si>
  <si>
    <t>Postřik živičný spojovací z asfaltu v množství 0,20 kg/m2</t>
  </si>
  <si>
    <t>185617675</t>
  </si>
  <si>
    <t>"dle vozovky"338,50</t>
  </si>
  <si>
    <t>63</t>
  </si>
  <si>
    <t>577144111</t>
  </si>
  <si>
    <t>Asfaltový beton vrstva obrusná ACO 11 (ABS) tř. I tl 50 mm š do 3 m z nemodifikovaného asfaltu</t>
  </si>
  <si>
    <t>898689066</t>
  </si>
  <si>
    <t>64</t>
  </si>
  <si>
    <t>577165122</t>
  </si>
  <si>
    <t>Asfaltový beton vrstva ložní ACL 16 (ABH) tl 70 mm š přes 3 m z nemodifikovaného asfaltu</t>
  </si>
  <si>
    <t>-296976862</t>
  </si>
  <si>
    <t>65</t>
  </si>
  <si>
    <t>596211112</t>
  </si>
  <si>
    <t>Kladení zámkové dlažby komunikací pro pěší ručně tl 60 mm skupiny A pl přes 100 do 300 m2</t>
  </si>
  <si>
    <t>1322582998</t>
  </si>
  <si>
    <t>"chodníky"</t>
  </si>
  <si>
    <t>"dlažba 20/10/6 přírodní s rovnými hranami"</t>
  </si>
  <si>
    <t>"u varovných pásů"0,6+1,4</t>
  </si>
  <si>
    <t>"plocha pod popelnicemi"10,7</t>
  </si>
  <si>
    <t>"pro nevidomé červená"0,8+1,3</t>
  </si>
  <si>
    <t xml:space="preserve">"dlažba 20/10/6  přírodní s fasetkami" 71,8+19,0+15,0+8,95+2,3+5,0</t>
  </si>
  <si>
    <t>66</t>
  </si>
  <si>
    <t>59245018</t>
  </si>
  <si>
    <t>dlažba tvar obdélník betonová 200x100x60mm přírodní s rovnými hranami</t>
  </si>
  <si>
    <t>-105298868</t>
  </si>
  <si>
    <t>(10,7+0,6+1,4)*1,05</t>
  </si>
  <si>
    <t>67</t>
  </si>
  <si>
    <t>59245006</t>
  </si>
  <si>
    <t>dlažba tvar obdélník betonová pro nevidomé 200x100x60mm barevná červená</t>
  </si>
  <si>
    <t>471678399</t>
  </si>
  <si>
    <t>(0,8+1,3)*1,05</t>
  </si>
  <si>
    <t>68</t>
  </si>
  <si>
    <t>592450181</t>
  </si>
  <si>
    <t>dlažba tvar obdélník betonová 200x100x60mm přírodní se zkosenými hranami</t>
  </si>
  <si>
    <t>1835576326</t>
  </si>
  <si>
    <t>(71,8+19,0+15,0+8,95+2,3+5,0)*1,05</t>
  </si>
  <si>
    <t>69</t>
  </si>
  <si>
    <t>596212211</t>
  </si>
  <si>
    <t>Kladení zámkové dlažby pozemních komunikací ručně tl 80 mm skupiny A pl přes 50 do 100 m2</t>
  </si>
  <si>
    <t>-1640544918</t>
  </si>
  <si>
    <t>"parkoviště u domu"51,35</t>
  </si>
  <si>
    <t>"parkoviště u plotu" 111,6</t>
  </si>
  <si>
    <t>"pro doplnení plochy po vybourané zídce"8,95</t>
  </si>
  <si>
    <t>70</t>
  </si>
  <si>
    <t>59245020</t>
  </si>
  <si>
    <t>dlažba tvar obdélník betonová 200x100x80mm přírodní</t>
  </si>
  <si>
    <t>1653204212</t>
  </si>
  <si>
    <t>"dlažba parkoviště u domu"51,35*1,05</t>
  </si>
  <si>
    <t>71</t>
  </si>
  <si>
    <t>59245213</t>
  </si>
  <si>
    <t>dlažba zámková tvaru Ičko 196x161x80mm přírodní</t>
  </si>
  <si>
    <t>2047355817</t>
  </si>
  <si>
    <t>Poznámka k položce:_x000d_
Spotřeba: 36 kus/m2</t>
  </si>
  <si>
    <t>"na doplnění místo vybourané zídky"8,95*1,05</t>
  </si>
  <si>
    <t>72</t>
  </si>
  <si>
    <t>59245004</t>
  </si>
  <si>
    <t>dlažba tvar čtverec betonová 200x200x80mm barevná např. Best kolormix etna vodopropustná</t>
  </si>
  <si>
    <t>1595991074</t>
  </si>
  <si>
    <t>111,6*1,05</t>
  </si>
  <si>
    <t>Úpravy povrchů, podlahy a osazování výplní</t>
  </si>
  <si>
    <t>73</t>
  </si>
  <si>
    <t>637121111</t>
  </si>
  <si>
    <t>Okapový chodník z kačírku tl 100 mm s udusáním</t>
  </si>
  <si>
    <t>302463564</t>
  </si>
  <si>
    <t>"okolo domů"8,6+3,7+6,6+6,6+4,0</t>
  </si>
  <si>
    <t>Trubní vedení</t>
  </si>
  <si>
    <t>74</t>
  </si>
  <si>
    <t>8712911011</t>
  </si>
  <si>
    <t>Montáž chrániček inženýrských sítí</t>
  </si>
  <si>
    <t>2131698903</t>
  </si>
  <si>
    <t>"upřesní se během stavby tel.kabel-odhad" 7,0</t>
  </si>
  <si>
    <t>75</t>
  </si>
  <si>
    <t>34575138</t>
  </si>
  <si>
    <t>žlab kabelový s víkem PVC (120x100)</t>
  </si>
  <si>
    <t>-1277837451</t>
  </si>
  <si>
    <t>76</t>
  </si>
  <si>
    <t>871313121</t>
  </si>
  <si>
    <t>Montáž kanalizačního potrubí z PVC těsněné gumovým kroužkem otevřený výkop sklon do 20 % DN 160</t>
  </si>
  <si>
    <t>1178744400</t>
  </si>
  <si>
    <t>"přípojka vpusti"12,0</t>
  </si>
  <si>
    <t>"přípojky gejgrů"3,7+2,9+2,0+3,2</t>
  </si>
  <si>
    <t>77</t>
  </si>
  <si>
    <t>28611196</t>
  </si>
  <si>
    <t>trubka kanalizační PPKGEM 160x4,9x1000mm SN10</t>
  </si>
  <si>
    <t>-892660258</t>
  </si>
  <si>
    <t>23,8*1,05</t>
  </si>
  <si>
    <t>78</t>
  </si>
  <si>
    <t>894411111</t>
  </si>
  <si>
    <t xml:space="preserve">Zřízení domovních  šachtiček  kanalizačních z betonových dílců  </t>
  </si>
  <si>
    <t>-1527745656</t>
  </si>
  <si>
    <t>"výměna za nové se posoudí během stavby"3</t>
  </si>
  <si>
    <t>79</t>
  </si>
  <si>
    <t>R2</t>
  </si>
  <si>
    <t>Domovní šachtička vč. rámu a poklopu</t>
  </si>
  <si>
    <t>1564665770</t>
  </si>
  <si>
    <t>80</t>
  </si>
  <si>
    <t>894411131</t>
  </si>
  <si>
    <t>Zřízení šachet kanalizačních z betonových dílců na potrubí DN přes 300 do 400 dno beton tř. C 25/30</t>
  </si>
  <si>
    <t>552639694</t>
  </si>
  <si>
    <t>81</t>
  </si>
  <si>
    <t>R3</t>
  </si>
  <si>
    <t xml:space="preserve">Kompletní kanalizační šachta vč. rámu a poklopu </t>
  </si>
  <si>
    <t>-82555969</t>
  </si>
  <si>
    <t>"výměna za novou - bude posouzeno během stavby"1</t>
  </si>
  <si>
    <t>82</t>
  </si>
  <si>
    <t>895941301</t>
  </si>
  <si>
    <t>Osazení odtokové vpusti š. 0,16m</t>
  </si>
  <si>
    <t>-1270636219</t>
  </si>
  <si>
    <t>83</t>
  </si>
  <si>
    <t>592231021</t>
  </si>
  <si>
    <t>Vpusť (šachta) odtoková včetně kalového koše a adaptéru pro napojení na žlab š 150mm PE/PP připojení 110mm až 160mm</t>
  </si>
  <si>
    <t>-2021826219</t>
  </si>
  <si>
    <t>Ostatní konstrukce a práce, bourání</t>
  </si>
  <si>
    <t>84</t>
  </si>
  <si>
    <t>9111111111</t>
  </si>
  <si>
    <t>Montáž stojanů na prádlo ocelových zabetonované</t>
  </si>
  <si>
    <t>913719982</t>
  </si>
  <si>
    <t>"stojany na prádlo v. 2,0m, š. 2,0m s háčky na šňůry "2</t>
  </si>
  <si>
    <t>85</t>
  </si>
  <si>
    <t>R4</t>
  </si>
  <si>
    <t xml:space="preserve">Dodání stojanů na prádlo s hášky na šňůry s  protikorozní úpravou zinkování+nátěry</t>
  </si>
  <si>
    <t>38655831</t>
  </si>
  <si>
    <t>86</t>
  </si>
  <si>
    <t>914111111</t>
  </si>
  <si>
    <t>Montáž svislé dopravní značky do velikosti 1 m2 objímkami na sloupek nebo konzolu</t>
  </si>
  <si>
    <t>-1285573595</t>
  </si>
  <si>
    <t>87</t>
  </si>
  <si>
    <t>40445625</t>
  </si>
  <si>
    <t>informativní značky provozní IP8, IP9, IP11-IP13 500x700mm</t>
  </si>
  <si>
    <t>-1652488605</t>
  </si>
  <si>
    <t>"dopravní značka IP12"1</t>
  </si>
  <si>
    <t>88</t>
  </si>
  <si>
    <t>914511111</t>
  </si>
  <si>
    <t>Montáž sloupku dopravních značek délky do 3,5 m s betonovým základem</t>
  </si>
  <si>
    <t>935655987</t>
  </si>
  <si>
    <t>89</t>
  </si>
  <si>
    <t>40445235</t>
  </si>
  <si>
    <t>sloupek pro dopravní značku Al D 60mm v 3,5m</t>
  </si>
  <si>
    <t>-1356696188</t>
  </si>
  <si>
    <t>90</t>
  </si>
  <si>
    <t>40445256</t>
  </si>
  <si>
    <t>svorka upínací na sloupek dopravní značky D 60mm</t>
  </si>
  <si>
    <t>1255650936</t>
  </si>
  <si>
    <t>91</t>
  </si>
  <si>
    <t>40445253</t>
  </si>
  <si>
    <t>víčko plastové na sloupek D 60mm</t>
  </si>
  <si>
    <t>-139036786</t>
  </si>
  <si>
    <t>92</t>
  </si>
  <si>
    <t>9161311111</t>
  </si>
  <si>
    <t>Osazení plastového parkovacího dorazu</t>
  </si>
  <si>
    <t>863746167</t>
  </si>
  <si>
    <t>93</t>
  </si>
  <si>
    <t>R5</t>
  </si>
  <si>
    <t>Žlutý plastový parkovací doraz Carstop - délka 78cm, šířka 8cm, výška 6cm</t>
  </si>
  <si>
    <t>-370913781</t>
  </si>
  <si>
    <t>94</t>
  </si>
  <si>
    <t>916131213</t>
  </si>
  <si>
    <t>Osazení silničního obrubníku betonového stojatého s boční opěrou do lože z betonu prostého</t>
  </si>
  <si>
    <t>-2058690077</t>
  </si>
  <si>
    <t>"vlevo+vpravo"77,3+75,9</t>
  </si>
  <si>
    <t>95</t>
  </si>
  <si>
    <t>59217029</t>
  </si>
  <si>
    <t>obrubník betonový silniční nájezdový 1000x150x150mm</t>
  </si>
  <si>
    <t>169909180</t>
  </si>
  <si>
    <t>"vlevo"(2,0+2,0+5,0)*1,05</t>
  </si>
  <si>
    <t>"vpravo"(25,0+16,0)*1,05</t>
  </si>
  <si>
    <t>96</t>
  </si>
  <si>
    <t>59217030</t>
  </si>
  <si>
    <t>obrubník betonový silniční přechodový 1000x150x150-250mm</t>
  </si>
  <si>
    <t>1637223349</t>
  </si>
  <si>
    <t>"vlevo+vpravo"(7+2)*1,05</t>
  </si>
  <si>
    <t>97</t>
  </si>
  <si>
    <t>916231213</t>
  </si>
  <si>
    <t>Osazení chodníkového obrubníku betonového stojatého s boční opěrou do lože z betonu prostého</t>
  </si>
  <si>
    <t>-1166943416</t>
  </si>
  <si>
    <t>8,2+7,8+14,4+14,4+8,7+30,5+15,4+4,5+7,2</t>
  </si>
  <si>
    <t>98</t>
  </si>
  <si>
    <t>59217008</t>
  </si>
  <si>
    <t>obrubník betonový parkový 1000x80x200mm</t>
  </si>
  <si>
    <t>1556775663</t>
  </si>
  <si>
    <t>111,1*1,05</t>
  </si>
  <si>
    <t>99</t>
  </si>
  <si>
    <t>916991121</t>
  </si>
  <si>
    <t>Lože pod obrubníky, krajníky nebo obruby z dlažebních kostek z betonu prostého</t>
  </si>
  <si>
    <t>-1583308435</t>
  </si>
  <si>
    <t>"silniční obruba" 0,35*153,20*0,05</t>
  </si>
  <si>
    <t>"záhonová obruba"0,30*111,1*0,05</t>
  </si>
  <si>
    <t>"odvodňovací žlab"0,40*22,0*0,05</t>
  </si>
  <si>
    <t>100</t>
  </si>
  <si>
    <t>935113211</t>
  </si>
  <si>
    <t>Osazení odvodňovacího betonového žlabu s krycím roštem šířky do 200 mm</t>
  </si>
  <si>
    <t>-1342366064</t>
  </si>
  <si>
    <t>101</t>
  </si>
  <si>
    <t>59227102</t>
  </si>
  <si>
    <t xml:space="preserve">žlab odvodňovací  bez spádu dna s litinovým krytem černým s příčnými štěrbinami,  pozinkovaná hrana š 160mm, dl. 1,00m</t>
  </si>
  <si>
    <t>-829760216</t>
  </si>
  <si>
    <t>102</t>
  </si>
  <si>
    <t>592271021</t>
  </si>
  <si>
    <t>žlab odvodňovací se spádem dna pozinkovaná hrana š 160mm, dl. 1,00m</t>
  </si>
  <si>
    <t>1843977808</t>
  </si>
  <si>
    <t>103</t>
  </si>
  <si>
    <t>R6</t>
  </si>
  <si>
    <t>Litinový rošt černý s podélnými štěrbinami na žlab š.160mm, dl.0,50m</t>
  </si>
  <si>
    <t>2145926004</t>
  </si>
  <si>
    <t>22*2</t>
  </si>
  <si>
    <t>104</t>
  </si>
  <si>
    <t>966001211</t>
  </si>
  <si>
    <t>Odstranění lavičky stabilní zabetonované</t>
  </si>
  <si>
    <t>1465616219</t>
  </si>
  <si>
    <t>105</t>
  </si>
  <si>
    <t>9660012111</t>
  </si>
  <si>
    <t>Odstranění sušáků na prádlo zabetonované</t>
  </si>
  <si>
    <t>-1443575958</t>
  </si>
  <si>
    <t>"zabetonované rámy na sušení prádla"5</t>
  </si>
  <si>
    <t>997</t>
  </si>
  <si>
    <t>Přesun sutě</t>
  </si>
  <si>
    <t>106</t>
  </si>
  <si>
    <t>997211511</t>
  </si>
  <si>
    <t>Vodorovná doprava suti po suchu na vzdálenost do 1 km</t>
  </si>
  <si>
    <t>138652033</t>
  </si>
  <si>
    <t>"kamenivo"124,27</t>
  </si>
  <si>
    <t>"beton"71,93</t>
  </si>
  <si>
    <t>"živice"2,14</t>
  </si>
  <si>
    <t>107</t>
  </si>
  <si>
    <t>997211519</t>
  </si>
  <si>
    <t>Příplatek ZKD 1 km u vodorovné dopravy suti</t>
  </si>
  <si>
    <t>-1549351583</t>
  </si>
  <si>
    <t>"na skládku do 14 km"198,34*13</t>
  </si>
  <si>
    <t>108</t>
  </si>
  <si>
    <t>997211521</t>
  </si>
  <si>
    <t>Vodorovná doprava vybouraných hmot po suchu na vzdálenost do 1 km</t>
  </si>
  <si>
    <t>-610555380</t>
  </si>
  <si>
    <t>"dlaždice"6,12</t>
  </si>
  <si>
    <t>"zámková dlažba"1,48</t>
  </si>
  <si>
    <t>"obruba záhonová"5,69</t>
  </si>
  <si>
    <t>"odstranění laviček a sušáků"2,41+2,41</t>
  </si>
  <si>
    <t>109</t>
  </si>
  <si>
    <t>997211529</t>
  </si>
  <si>
    <t>Příplatek ZKD 1 km u vodorovné dopravy vybouraných hmot</t>
  </si>
  <si>
    <t>-2051077969</t>
  </si>
  <si>
    <t>"na skládku města do 5 km"</t>
  </si>
  <si>
    <t>"zámková dlažba" 1,48</t>
  </si>
  <si>
    <t>7,6*4</t>
  </si>
  <si>
    <t>110</t>
  </si>
  <si>
    <t>-902626945</t>
  </si>
  <si>
    <t>"na skládku do 14 km"</t>
  </si>
  <si>
    <t>"obruby záhonové (rozbité)"5,69*13</t>
  </si>
  <si>
    <t>"lavičky a sušáky" 4,82*13</t>
  </si>
  <si>
    <t>111</t>
  </si>
  <si>
    <t>997211611</t>
  </si>
  <si>
    <t>Nakládání suti na dopravní prostředky pro vodorovnou dopravu</t>
  </si>
  <si>
    <t>2001957871</t>
  </si>
  <si>
    <t>198,34</t>
  </si>
  <si>
    <t>112</t>
  </si>
  <si>
    <t>997211612</t>
  </si>
  <si>
    <t>Nakládání vybouraných hmot na dopravní prostředky pro vodorovnou dopravu</t>
  </si>
  <si>
    <t>1019088877</t>
  </si>
  <si>
    <t>18,11</t>
  </si>
  <si>
    <t>113</t>
  </si>
  <si>
    <t>997221861</t>
  </si>
  <si>
    <t>Poplatek za uložení stavebního odpadu na recyklační skládce (skládkovné) z prostého betonu pod kódem 17 01 01</t>
  </si>
  <si>
    <t>137841865</t>
  </si>
  <si>
    <t>"beton+obruby"71,93+5,69</t>
  </si>
  <si>
    <t>114</t>
  </si>
  <si>
    <t>997221862</t>
  </si>
  <si>
    <t>Poplatek za uložení stavebního odpadu na recyklační skládce (skládkovné) z armovaného betonu pod kódem 17 01 01</t>
  </si>
  <si>
    <t>-259795213</t>
  </si>
  <si>
    <t>"lavičky+sušáky"2,41+2,41</t>
  </si>
  <si>
    <t>115</t>
  </si>
  <si>
    <t>997221873</t>
  </si>
  <si>
    <t>Poplatek za uložení stavebního odpadu na recyklační skládce (skládkovné) zeminy a kamení zatříděného do Katalogu odpadů pod kódem 17 05 04</t>
  </si>
  <si>
    <t>1431829669</t>
  </si>
  <si>
    <t>116</t>
  </si>
  <si>
    <t>997221875</t>
  </si>
  <si>
    <t>Poplatek za uložení stavebního odpadu na recyklační skládce (skládkovné) asfaltového bez obsahu dehtu zatříděného do Katalogu odpadů pod kódem 17 03 02</t>
  </si>
  <si>
    <t>-958054120</t>
  </si>
  <si>
    <t>998</t>
  </si>
  <si>
    <t>Přesun hmot</t>
  </si>
  <si>
    <t>117</t>
  </si>
  <si>
    <t>998223011</t>
  </si>
  <si>
    <t>Přesun hmot pro pozemní komunikace s krytem dlážděným</t>
  </si>
  <si>
    <t>-312069107</t>
  </si>
  <si>
    <t>PSV</t>
  </si>
  <si>
    <t>Práce a dodávky PSV</t>
  </si>
  <si>
    <t>711</t>
  </si>
  <si>
    <t>Izolace proti vodě, vlhkosti a plynům</t>
  </si>
  <si>
    <t>118</t>
  </si>
  <si>
    <t>711131101</t>
  </si>
  <si>
    <t>Provedení izolace proti zemní vlhkosti pásy na sucho vodorovné AIP nebo tkaninou</t>
  </si>
  <si>
    <t>-1853994526</t>
  </si>
  <si>
    <t>"na zzáklad pod tvárnice zídky"11*0,45</t>
  </si>
  <si>
    <t>119</t>
  </si>
  <si>
    <t>62821109</t>
  </si>
  <si>
    <t>asfaltový pás separační s krycí vrstvou tl do 1,0mm, typu R</t>
  </si>
  <si>
    <t>99135962</t>
  </si>
  <si>
    <t>11,0*0,45*1,05</t>
  </si>
  <si>
    <t>120</t>
  </si>
  <si>
    <t>711161273</t>
  </si>
  <si>
    <t>Provedení izolace proti zemní vlhkosti svislé z nopové fólie</t>
  </si>
  <si>
    <t>-616549277</t>
  </si>
  <si>
    <t>66,0*1,0</t>
  </si>
  <si>
    <t>121</t>
  </si>
  <si>
    <t>28323005</t>
  </si>
  <si>
    <t>fólie profilovaná (nopová) drenážní HDPE s výškou nopů 8mm</t>
  </si>
  <si>
    <t>142532354</t>
  </si>
  <si>
    <t>66,0*1,05</t>
  </si>
  <si>
    <t>721</t>
  </si>
  <si>
    <t>Zdravotechnika - vnitřní kanalizace</t>
  </si>
  <si>
    <t>122</t>
  </si>
  <si>
    <t>721249116</t>
  </si>
  <si>
    <t>Montáž lapače střešních splavenin z PP DN 125 ostatní typ</t>
  </si>
  <si>
    <t>235447104</t>
  </si>
  <si>
    <t>123</t>
  </si>
  <si>
    <t>28341110</t>
  </si>
  <si>
    <t>lapače střešních splavenin okapová vpusť s klapkou+inspekční poklop z PP</t>
  </si>
  <si>
    <t>1786601783</t>
  </si>
  <si>
    <t>SO 401 - VEŘEJNÉ OSVĚTLENÍ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</si>
  <si>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</si>
  <si>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</si>
  <si>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</si>
  <si>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</si>
  <si>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</si>
  <si>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</si>
  <si>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</si>
  <si>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210202111R00</t>
  </si>
  <si>
    <t>Svítidlo veřejného osvětlení na stožár, mont.</t>
  </si>
  <si>
    <t>210204011RS2</t>
  </si>
  <si>
    <t>Stožár osvětlovací ocelový délky do 12 m, včetně nákladů na autojeřáb, mont.</t>
  </si>
  <si>
    <t>0000000.01</t>
  </si>
  <si>
    <t>Světelný bod 10W, 1200lm, IP66, 230V, obosměr.GPRS, SIM, T25, DN09, 2700K, dod.</t>
  </si>
  <si>
    <t>Poznámka k položce:_x000d_
Položka zahrnuje dodávku balené jednotky: Stožár+svítidlo+výložník+základ-balená jednotka - vzor Přelouč</t>
  </si>
  <si>
    <t>0000000.02</t>
  </si>
  <si>
    <t>Světelný bod 14,5W, 1800lm, IP66, 230V, GPRS, SIM, T25, DX51, 2700K, dod.</t>
  </si>
  <si>
    <t>210204202R00</t>
  </si>
  <si>
    <t>Elektrovýzbroj stožáru, mont.</t>
  </si>
  <si>
    <t>000000.06</t>
  </si>
  <si>
    <t>Stož. svorkovnice na DIN, průchozí, 2x poj. vývod, vč. svorkovnice veř. rozhlasu</t>
  </si>
  <si>
    <t>000000.07</t>
  </si>
  <si>
    <t>Stož. svorkovnice na DIN, odbočná, 2x poj. vývod, vč. svorkovnice veř. rozhlasu</t>
  </si>
  <si>
    <t>210810015RT1</t>
  </si>
  <si>
    <t>Kabel CYKY-J 5 x 1,5 mm2 volně uložený, včetně dodávky kabelu</t>
  </si>
  <si>
    <t>210810013RT2</t>
  </si>
  <si>
    <t>Kabel CYKY-J 4 x 10 mm2 volně uložený, včetně dodávky kabelu</t>
  </si>
  <si>
    <t>210810014RT1</t>
  </si>
  <si>
    <t>Kabel CYKY-J 4 x 16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</si>
  <si>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</si>
  <si>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</si>
  <si>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</si>
  <si>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</si>
  <si>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</si>
  <si>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</si>
  <si>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</si>
  <si>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</si>
  <si>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</si>
  <si>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stožár, mont.</t>
  </si>
  <si>
    <t>0000000.10</t>
  </si>
  <si>
    <t>Ochranná manžeta stožáru</t>
  </si>
  <si>
    <t>56288051.A</t>
  </si>
  <si>
    <t>Štítek označovací na stožár, vč. osazení</t>
  </si>
  <si>
    <t>212100108R00</t>
  </si>
  <si>
    <t>Opatření vodiče smršťovací bužírkou, mont.</t>
  </si>
  <si>
    <t>56288999.1007</t>
  </si>
  <si>
    <t>Trubice smršťovací d 25 x 1000 m, zž, dod.</t>
  </si>
  <si>
    <t>56288050.A</t>
  </si>
  <si>
    <t>Štítek na označení kabel. vývodu z PVC, vč. osazení</t>
  </si>
  <si>
    <t>210100003R00</t>
  </si>
  <si>
    <t>Ukončení vodičů + zapojení do 16 mm2</t>
  </si>
  <si>
    <t>210100001R00</t>
  </si>
  <si>
    <t>Ukončení vodičů + zapojení do 2,5 mm2</t>
  </si>
  <si>
    <t>210101252R00</t>
  </si>
  <si>
    <t>Spojka kabelová zemní zalévací na kebel CYKY 4x16, vč. dodávky spojky</t>
  </si>
  <si>
    <t>M46</t>
  </si>
  <si>
    <t>Zemní práce při montážích</t>
  </si>
  <si>
    <t>460200173RT2</t>
  </si>
  <si>
    <t xml:space="preserve">Výkop kabelové rýhy 35/90 cm  hor.3, ruční výkop rýhy</t>
  </si>
  <si>
    <t>460200173RT1</t>
  </si>
  <si>
    <t xml:space="preserve">Výkop kabelové rýhy 35/90 cm  hor.3, strojní výkop rýhy</t>
  </si>
  <si>
    <t>460570173R00</t>
  </si>
  <si>
    <t>Zához rýhy 35/90 cm, hornina třídy 3, se zhutněním</t>
  </si>
  <si>
    <t>460200303RT2</t>
  </si>
  <si>
    <t>Výkop kabelové rýhy 50/120 cm hor.3, ruční výkop rýhy</t>
  </si>
  <si>
    <t>460200303R00</t>
  </si>
  <si>
    <t>Výkop kabelové rýhy 50/120 cm hor.3</t>
  </si>
  <si>
    <t>460570304R00</t>
  </si>
  <si>
    <t>Zához rýhy 50/120 cm, hornina tř. 3, se zhutněním</t>
  </si>
  <si>
    <t>452311151R00</t>
  </si>
  <si>
    <t>Desky podkladní pod potrubí z betonu, betonové konstrukce</t>
  </si>
  <si>
    <t>Poznámka k položce:_x000d_
Položka zahrnuje podkladní betony, dělící betonové konstrukce, obetonování chrániček ve výkopech a pod.</t>
  </si>
  <si>
    <t>58152180</t>
  </si>
  <si>
    <t>Písek kopaný ZPM</t>
  </si>
  <si>
    <t>T</t>
  </si>
  <si>
    <t>460420022RT3</t>
  </si>
  <si>
    <t>Zřízení kabelového lože v rýze š. do 65 cm z písku, lože tloušťky 20 cm</t>
  </si>
  <si>
    <t>460490012R00</t>
  </si>
  <si>
    <t>Fólie výstražná z PVC, šířka 33 cm</t>
  </si>
  <si>
    <t>460050712RT1</t>
  </si>
  <si>
    <t>Jáma do 2m3 pro stožár veř.osvětlení,hor.3</t>
  </si>
  <si>
    <t>460120002RT1</t>
  </si>
  <si>
    <t>Zához jámy, hornina třídy 3 - 4, upěchování a úprava povrchu</t>
  </si>
  <si>
    <t>460600001RT8</t>
  </si>
  <si>
    <t>Naložení a odvoz zeminy, odvoz na vzdálenost 10000 m</t>
  </si>
  <si>
    <t>230191016R00</t>
  </si>
  <si>
    <t>Uložení chráničky ve výkopu PE 110x4,2mm</t>
  </si>
  <si>
    <t>230191007R00</t>
  </si>
  <si>
    <t>Uložení chráničky ve výkopu PE 50x3,0mm</t>
  </si>
  <si>
    <t>Poznámka k položce:_x000d_
Položka zahrnuje zemní chráničku v prostorech kořenů stromů a pod. Použití chráničky bude konzultováno s technickými službami města.</t>
  </si>
  <si>
    <t>3457114705R</t>
  </si>
  <si>
    <t>Trubka kabelová chránička vel. 110, dod.</t>
  </si>
  <si>
    <t>3457114703R</t>
  </si>
  <si>
    <t>Trubka kabelová chránička vel. 50, dod.</t>
  </si>
  <si>
    <t>460010024RT4</t>
  </si>
  <si>
    <t>Vytýčení kabelové trasy v zastavěném prostoru, délka trasy nad 1000 m</t>
  </si>
  <si>
    <t>km</t>
  </si>
  <si>
    <t>113106121R00</t>
  </si>
  <si>
    <t>Rozebrání dlažeb z betonových dlaždic na sucho</t>
  </si>
  <si>
    <t>460030062RZ1</t>
  </si>
  <si>
    <t>Kladení dlažby , ze stávajících dlaždic</t>
  </si>
  <si>
    <t>000</t>
  </si>
  <si>
    <t>Vedlejší a ostatní náklady</t>
  </si>
  <si>
    <t>100R00</t>
  </si>
  <si>
    <t>Dokumentace skutečného provedení stavby, 4x tištěná a 1x na CD</t>
  </si>
  <si>
    <t>soubor</t>
  </si>
  <si>
    <t>101R00</t>
  </si>
  <si>
    <t>Nákladní auto 5t</t>
  </si>
  <si>
    <t>hod</t>
  </si>
  <si>
    <t>102R00</t>
  </si>
  <si>
    <t>Pomocné práce</t>
  </si>
  <si>
    <t>103R00</t>
  </si>
  <si>
    <t>Vytýčení inženýrských sítí</t>
  </si>
  <si>
    <t>104R00</t>
  </si>
  <si>
    <t>Rozměření světelných bodů</t>
  </si>
  <si>
    <t>105R00</t>
  </si>
  <si>
    <t>Vypnutí a opětovné zapnutí vedení</t>
  </si>
  <si>
    <t>106R00</t>
  </si>
  <si>
    <t>Úprava stávajícího rozvodu veřejného osvětlení</t>
  </si>
  <si>
    <t>107R00</t>
  </si>
  <si>
    <t>Dozory provozovatele veřejného osvětlení</t>
  </si>
  <si>
    <t>108R00</t>
  </si>
  <si>
    <t>Úklid stavby</t>
  </si>
  <si>
    <t>109R00</t>
  </si>
  <si>
    <t>Dopravně bezpečnostní opatření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</si>
  <si>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</si>
  <si>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</si>
  <si>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</si>
  <si>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</si>
  <si>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</si>
  <si>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</si>
  <si>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</si>
  <si>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sítí, zajištění potřebných povolení</t>
  </si>
  <si>
    <t>114R00</t>
  </si>
  <si>
    <t>Montážní pološina MP10do 10m výšky, vč přesunu</t>
  </si>
  <si>
    <t>115R00</t>
  </si>
  <si>
    <t>Geodetické zaměření skutečné trasy a polohy stož.</t>
  </si>
  <si>
    <t>VN</t>
  </si>
  <si>
    <t>Vedlejší náklady</t>
  </si>
  <si>
    <t>Autorský dozor</t>
  </si>
  <si>
    <t>VRN2</t>
  </si>
  <si>
    <t>Komplexní zkoušky</t>
  </si>
  <si>
    <t>Podíl přidružených výkonů pro elektromontáže</t>
  </si>
  <si>
    <t>124</t>
  </si>
  <si>
    <t>Podíl přidružených výkonů pro zemní práce</t>
  </si>
  <si>
    <t>126</t>
  </si>
  <si>
    <t>VRN5</t>
  </si>
  <si>
    <t>Přirážka za podružný materiál</t>
  </si>
  <si>
    <t>128</t>
  </si>
  <si>
    <t>VRN6</t>
  </si>
  <si>
    <t>Přirážka za prořez kabelů</t>
  </si>
  <si>
    <t>130</t>
  </si>
  <si>
    <t>VRN7</t>
  </si>
  <si>
    <t>Revize</t>
  </si>
  <si>
    <t>132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</si>
</sst>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29-21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REVITALIZACE VNITROBLOKU ZA BYTOVÝMI DOMY ČP. 986 - 989, PŘELOUČ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Přelouč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19. 10. 2022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Město Přelouč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VDI Projekt s.r.o.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>Sýkorová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8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ROUND(SUM(AG95:AG97),2)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ROUND(SUM(AS95:AS97),2)</f>
        <v>0</v>
      </c>
      <c r="AT94" s="99">
        <f>ROUND(SUM(AV94:AW94),2)</f>
        <v>0</v>
      </c>
      <c r="AU94" s="100">
        <f>ROUND(SUM(AU95:AU97),5)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ROUND(SUM(AZ95:AZ97),2)</f>
        <v>0</v>
      </c>
      <c r="BA94" s="99">
        <f>ROUND(SUM(BA95:BA97),2)</f>
        <v>0</v>
      </c>
      <c r="BB94" s="99">
        <f>ROUND(SUM(BB95:BB97),2)</f>
        <v>0</v>
      </c>
      <c r="BC94" s="99">
        <f>ROUND(SUM(BC95:BC97),2)</f>
        <v>0</v>
      </c>
      <c r="BD94" s="101">
        <f>ROUND(SUM(BD95:BD97),2)</f>
        <v>0</v>
      </c>
      <c r="BE94" s="6"/>
      <c r="BS94" s="102" t="s">
        <v>75</v>
      </c>
      <c r="BT94" s="102" t="s">
        <v>76</v>
      </c>
      <c r="BU94" s="103" t="s">
        <v>77</v>
      </c>
      <c r="BV94" s="102" t="s">
        <v>78</v>
      </c>
      <c r="BW94" s="102" t="s">
        <v>4</v>
      </c>
      <c r="BX94" s="102" t="s">
        <v>79</v>
      </c>
      <c r="CL94" s="102" t="s">
        <v>1</v>
      </c>
    </row>
    <row r="95" s="7" customFormat="1" ht="16.5" customHeight="1">
      <c r="A95" s="104" t="s">
        <v>80</v>
      </c>
      <c r="B95" s="105"/>
      <c r="C95" s="106"/>
      <c r="D95" s="107" t="s">
        <v>81</v>
      </c>
      <c r="E95" s="107"/>
      <c r="F95" s="107"/>
      <c r="G95" s="107"/>
      <c r="H95" s="107"/>
      <c r="I95" s="108"/>
      <c r="J95" s="107" t="s">
        <v>82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'SO 000 - VEDLEJŠÍ A OSTAT...'!J30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83</v>
      </c>
      <c r="AR95" s="105"/>
      <c r="AS95" s="111">
        <v>0</v>
      </c>
      <c r="AT95" s="112">
        <f>ROUND(SUM(AV95:AW95),2)</f>
        <v>0</v>
      </c>
      <c r="AU95" s="113">
        <f>'SO 000 - VEDLEJŠÍ A OSTAT...'!P120</f>
        <v>0</v>
      </c>
      <c r="AV95" s="112">
        <f>'SO 000 - VEDLEJŠÍ A OSTAT...'!J33</f>
        <v>0</v>
      </c>
      <c r="AW95" s="112">
        <f>'SO 000 - VEDLEJŠÍ A OSTAT...'!J34</f>
        <v>0</v>
      </c>
      <c r="AX95" s="112">
        <f>'SO 000 - VEDLEJŠÍ A OSTAT...'!J35</f>
        <v>0</v>
      </c>
      <c r="AY95" s="112">
        <f>'SO 000 - VEDLEJŠÍ A OSTAT...'!J36</f>
        <v>0</v>
      </c>
      <c r="AZ95" s="112">
        <f>'SO 000 - VEDLEJŠÍ A OSTAT...'!F33</f>
        <v>0</v>
      </c>
      <c r="BA95" s="112">
        <f>'SO 000 - VEDLEJŠÍ A OSTAT...'!F34</f>
        <v>0</v>
      </c>
      <c r="BB95" s="112">
        <f>'SO 000 - VEDLEJŠÍ A OSTAT...'!F35</f>
        <v>0</v>
      </c>
      <c r="BC95" s="112">
        <f>'SO 000 - VEDLEJŠÍ A OSTAT...'!F36</f>
        <v>0</v>
      </c>
      <c r="BD95" s="114">
        <f>'SO 000 - VEDLEJŠÍ A OSTAT...'!F37</f>
        <v>0</v>
      </c>
      <c r="BE95" s="7"/>
      <c r="BT95" s="115" t="s">
        <v>84</v>
      </c>
      <c r="BV95" s="115" t="s">
        <v>78</v>
      </c>
      <c r="BW95" s="115" t="s">
        <v>85</v>
      </c>
      <c r="BX95" s="115" t="s">
        <v>4</v>
      </c>
      <c r="CL95" s="115" t="s">
        <v>1</v>
      </c>
      <c r="CM95" s="115" t="s">
        <v>86</v>
      </c>
    </row>
    <row r="96" s="7" customFormat="1" ht="16.5" customHeight="1">
      <c r="A96" s="104" t="s">
        <v>80</v>
      </c>
      <c r="B96" s="105"/>
      <c r="C96" s="106"/>
      <c r="D96" s="107" t="s">
        <v>87</v>
      </c>
      <c r="E96" s="107"/>
      <c r="F96" s="107"/>
      <c r="G96" s="107"/>
      <c r="H96" s="107"/>
      <c r="I96" s="108"/>
      <c r="J96" s="107" t="s">
        <v>88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'SO 101 - KOMUNIKACE'!J30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83</v>
      </c>
      <c r="AR96" s="105"/>
      <c r="AS96" s="111">
        <v>0</v>
      </c>
      <c r="AT96" s="112">
        <f>ROUND(SUM(AV96:AW96),2)</f>
        <v>0</v>
      </c>
      <c r="AU96" s="113">
        <f>'SO 101 - KOMUNIKACE'!P130</f>
        <v>0</v>
      </c>
      <c r="AV96" s="112">
        <f>'SO 101 - KOMUNIKACE'!J33</f>
        <v>0</v>
      </c>
      <c r="AW96" s="112">
        <f>'SO 101 - KOMUNIKACE'!J34</f>
        <v>0</v>
      </c>
      <c r="AX96" s="112">
        <f>'SO 101 - KOMUNIKACE'!J35</f>
        <v>0</v>
      </c>
      <c r="AY96" s="112">
        <f>'SO 101 - KOMUNIKACE'!J36</f>
        <v>0</v>
      </c>
      <c r="AZ96" s="112">
        <f>'SO 101 - KOMUNIKACE'!F33</f>
        <v>0</v>
      </c>
      <c r="BA96" s="112">
        <f>'SO 101 - KOMUNIKACE'!F34</f>
        <v>0</v>
      </c>
      <c r="BB96" s="112">
        <f>'SO 101 - KOMUNIKACE'!F35</f>
        <v>0</v>
      </c>
      <c r="BC96" s="112">
        <f>'SO 101 - KOMUNIKACE'!F36</f>
        <v>0</v>
      </c>
      <c r="BD96" s="114">
        <f>'SO 101 - KOMUNIKACE'!F37</f>
        <v>0</v>
      </c>
      <c r="BE96" s="7"/>
      <c r="BT96" s="115" t="s">
        <v>84</v>
      </c>
      <c r="BV96" s="115" t="s">
        <v>78</v>
      </c>
      <c r="BW96" s="115" t="s">
        <v>89</v>
      </c>
      <c r="BX96" s="115" t="s">
        <v>4</v>
      </c>
      <c r="CL96" s="115" t="s">
        <v>1</v>
      </c>
      <c r="CM96" s="115" t="s">
        <v>86</v>
      </c>
    </row>
    <row r="97" s="7" customFormat="1" ht="16.5" customHeight="1">
      <c r="A97" s="104" t="s">
        <v>80</v>
      </c>
      <c r="B97" s="105"/>
      <c r="C97" s="106"/>
      <c r="D97" s="107" t="s">
        <v>90</v>
      </c>
      <c r="E97" s="107"/>
      <c r="F97" s="107"/>
      <c r="G97" s="107"/>
      <c r="H97" s="107"/>
      <c r="I97" s="108"/>
      <c r="J97" s="107" t="s">
        <v>91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'SO 401 - VEŘEJNÉ OSVĚTLENÍ'!J30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83</v>
      </c>
      <c r="AR97" s="105"/>
      <c r="AS97" s="116">
        <v>0</v>
      </c>
      <c r="AT97" s="117">
        <f>ROUND(SUM(AV97:AW97),2)</f>
        <v>0</v>
      </c>
      <c r="AU97" s="118">
        <f>'SO 401 - VEŘEJNÉ OSVĚTLENÍ'!P120</f>
        <v>0</v>
      </c>
      <c r="AV97" s="117">
        <f>'SO 401 - VEŘEJNÉ OSVĚTLENÍ'!J33</f>
        <v>0</v>
      </c>
      <c r="AW97" s="117">
        <f>'SO 401 - VEŘEJNÉ OSVĚTLENÍ'!J34</f>
        <v>0</v>
      </c>
      <c r="AX97" s="117">
        <f>'SO 401 - VEŘEJNÉ OSVĚTLENÍ'!J35</f>
        <v>0</v>
      </c>
      <c r="AY97" s="117">
        <f>'SO 401 - VEŘEJNÉ OSVĚTLENÍ'!J36</f>
        <v>0</v>
      </c>
      <c r="AZ97" s="117">
        <f>'SO 401 - VEŘEJNÉ OSVĚTLENÍ'!F33</f>
        <v>0</v>
      </c>
      <c r="BA97" s="117">
        <f>'SO 401 - VEŘEJNÉ OSVĚTLENÍ'!F34</f>
        <v>0</v>
      </c>
      <c r="BB97" s="117">
        <f>'SO 401 - VEŘEJNÉ OSVĚTLENÍ'!F35</f>
        <v>0</v>
      </c>
      <c r="BC97" s="117">
        <f>'SO 401 - VEŘEJNÉ OSVĚTLENÍ'!F36</f>
        <v>0</v>
      </c>
      <c r="BD97" s="119">
        <f>'SO 401 - VEŘEJNÉ OSVĚTLENÍ'!F37</f>
        <v>0</v>
      </c>
      <c r="BE97" s="7"/>
      <c r="BT97" s="115" t="s">
        <v>84</v>
      </c>
      <c r="BV97" s="115" t="s">
        <v>78</v>
      </c>
      <c r="BW97" s="115" t="s">
        <v>92</v>
      </c>
      <c r="BX97" s="115" t="s">
        <v>4</v>
      </c>
      <c r="CL97" s="115" t="s">
        <v>1</v>
      </c>
      <c r="CM97" s="115" t="s">
        <v>86</v>
      </c>
    </row>
    <row r="98" s="2" customFormat="1" ht="30" customHeight="1">
      <c r="A98" s="38"/>
      <c r="B98" s="39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9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39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0 - VEDLEJŠÍ A OSTAT...'!C2" display="/"/>
    <hyperlink ref="A96" location="'SO 101 - KOMUNIKACE'!C2" display="/"/>
    <hyperlink ref="A97" location="'SO 401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86</v>
      </c>
    </row>
    <row r="4" s="1" customFormat="1" ht="24.96" customHeight="1">
      <c r="B4" s="22"/>
      <c r="D4" s="23" t="s">
        <v>93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1" t="str">
        <f>'Rekapitulace stavby'!K6</f>
        <v>REVITALIZACE VNITROBLOKU ZA BYTOVÝMI DOMY ČP. 986 - 989,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19. 10. 2022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36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40</v>
      </c>
      <c r="E33" s="32" t="s">
        <v>41</v>
      </c>
      <c r="F33" s="127">
        <f>ROUND((SUM(BE120:BE134)),  2)</f>
        <v>0</v>
      </c>
      <c r="G33" s="38"/>
      <c r="H33" s="38"/>
      <c r="I33" s="128">
        <v>0.20999999999999999</v>
      </c>
      <c r="J33" s="127">
        <f>ROUND(((SUM(BE120:BE134))*I33),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27">
        <f>ROUND((SUM(BF120:BF134)),  2)</f>
        <v>0</v>
      </c>
      <c r="G34" s="38"/>
      <c r="H34" s="38"/>
      <c r="I34" s="128">
        <v>0.14999999999999999</v>
      </c>
      <c r="J34" s="127">
        <f>ROUND(((SUM(BF120:BF134))*I34),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27">
        <f>ROUND((SUM(BG120:BG134)),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27">
        <f>ROUND((SUM(BH120:BH134)),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27">
        <f>ROUND((SUM(BI120:BI134)),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46</v>
      </c>
      <c r="E39" s="81"/>
      <c r="F39" s="81"/>
      <c r="G39" s="131" t="s">
        <v>47</v>
      </c>
      <c r="H39" s="132" t="s">
        <v>48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35" t="s">
        <v>52</v>
      </c>
      <c r="G61" s="58" t="s">
        <v>51</v>
      </c>
      <c r="H61" s="41"/>
      <c r="I61" s="41"/>
      <c r="J61" s="136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35" t="s">
        <v>52</v>
      </c>
      <c r="G76" s="58" t="s">
        <v>51</v>
      </c>
      <c r="H76" s="41"/>
      <c r="I76" s="41"/>
      <c r="J76" s="136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1" t="str">
        <f>E7</f>
        <v>REVITALIZACE VNITROBLOKU ZA BYTOVÝMI DOMY ČP. 986 - 989,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000 - VEDLEJŠÍ A OSTATNÍ NÁKLADY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19. 10. 2022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97</v>
      </c>
      <c r="D94" s="129"/>
      <c r="E94" s="129"/>
      <c r="F94" s="129"/>
      <c r="G94" s="129"/>
      <c r="H94" s="129"/>
      <c r="I94" s="129"/>
      <c r="J94" s="138" t="s">
        <v>98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99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100</v>
      </c>
    </row>
    <row r="97" s="9" customFormat="1" ht="24.96" customHeight="1">
      <c r="A97" s="9"/>
      <c r="B97" s="140"/>
      <c r="C97" s="9"/>
      <c r="D97" s="141" t="s">
        <v>101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102</v>
      </c>
      <c r="E98" s="146"/>
      <c r="F98" s="146"/>
      <c r="G98" s="146"/>
      <c r="H98" s="146"/>
      <c r="I98" s="146"/>
      <c r="J98" s="147">
        <f>J122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103</v>
      </c>
      <c r="E99" s="146"/>
      <c r="F99" s="146"/>
      <c r="G99" s="146"/>
      <c r="H99" s="146"/>
      <c r="I99" s="146"/>
      <c r="J99" s="147">
        <f>J126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104</v>
      </c>
      <c r="E100" s="146"/>
      <c r="F100" s="146"/>
      <c r="G100" s="146"/>
      <c r="H100" s="146"/>
      <c r="I100" s="146"/>
      <c r="J100" s="147">
        <f>J131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105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38"/>
      <c r="D110" s="38"/>
      <c r="E110" s="121" t="str">
        <f>E7</f>
        <v>REVITALIZACE VNITROBLOKU ZA BYTOVÝMI DOMY ČP. 986 - 989, PŘELOUČ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94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SO 000 - VEDLEJŠÍ A OSTATNÍ NÁKLADY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>Přelouč</v>
      </c>
      <c r="G114" s="38"/>
      <c r="H114" s="38"/>
      <c r="I114" s="32" t="s">
        <v>22</v>
      </c>
      <c r="J114" s="69" t="str">
        <f>IF(J12="","",J12)</f>
        <v>19. 10. 2022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>Město Přelouč</v>
      </c>
      <c r="G116" s="38"/>
      <c r="H116" s="38"/>
      <c r="I116" s="32" t="s">
        <v>30</v>
      </c>
      <c r="J116" s="36" t="str">
        <f>E21</f>
        <v>VDI Projekt s.r.o.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38"/>
      <c r="E117" s="38"/>
      <c r="F117" s="27" t="str">
        <f>IF(E18="","",E18)</f>
        <v>Vyplň údaj</v>
      </c>
      <c r="G117" s="38"/>
      <c r="H117" s="38"/>
      <c r="I117" s="32" t="s">
        <v>33</v>
      </c>
      <c r="J117" s="36" t="str">
        <f>E24</f>
        <v>Sýkorová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48"/>
      <c r="B119" s="149"/>
      <c r="C119" s="150" t="s">
        <v>106</v>
      </c>
      <c r="D119" s="151" t="s">
        <v>61</v>
      </c>
      <c r="E119" s="151" t="s">
        <v>57</v>
      </c>
      <c r="F119" s="151" t="s">
        <v>58</v>
      </c>
      <c r="G119" s="151" t="s">
        <v>107</v>
      </c>
      <c r="H119" s="151" t="s">
        <v>108</v>
      </c>
      <c r="I119" s="151" t="s">
        <v>109</v>
      </c>
      <c r="J119" s="151" t="s">
        <v>98</v>
      </c>
      <c r="K119" s="152" t="s">
        <v>110</v>
      </c>
      <c r="L119" s="153"/>
      <c r="M119" s="86" t="s">
        <v>1</v>
      </c>
      <c r="N119" s="87" t="s">
        <v>40</v>
      </c>
      <c r="O119" s="87" t="s">
        <v>111</v>
      </c>
      <c r="P119" s="87" t="s">
        <v>112</v>
      </c>
      <c r="Q119" s="87" t="s">
        <v>113</v>
      </c>
      <c r="R119" s="87" t="s">
        <v>114</v>
      </c>
      <c r="S119" s="87" t="s">
        <v>115</v>
      </c>
      <c r="T119" s="88" t="s">
        <v>116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8"/>
      <c r="B120" s="39"/>
      <c r="C120" s="93" t="s">
        <v>117</v>
      </c>
      <c r="D120" s="38"/>
      <c r="E120" s="38"/>
      <c r="F120" s="38"/>
      <c r="G120" s="38"/>
      <c r="H120" s="38"/>
      <c r="I120" s="38"/>
      <c r="J120" s="154">
        <f>BK120</f>
        <v>0</v>
      </c>
      <c r="K120" s="38"/>
      <c r="L120" s="39"/>
      <c r="M120" s="89"/>
      <c r="N120" s="73"/>
      <c r="O120" s="90"/>
      <c r="P120" s="155">
        <f>P121</f>
        <v>0</v>
      </c>
      <c r="Q120" s="90"/>
      <c r="R120" s="155">
        <f>R121</f>
        <v>0</v>
      </c>
      <c r="S120" s="90"/>
      <c r="T120" s="156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75</v>
      </c>
      <c r="AU120" s="19" t="s">
        <v>100</v>
      </c>
      <c r="BK120" s="157">
        <f>BK121</f>
        <v>0</v>
      </c>
    </row>
    <row r="121" s="12" customFormat="1" ht="25.92" customHeight="1">
      <c r="A121" s="12"/>
      <c r="B121" s="158"/>
      <c r="C121" s="12"/>
      <c r="D121" s="159" t="s">
        <v>75</v>
      </c>
      <c r="E121" s="160" t="s">
        <v>118</v>
      </c>
      <c r="F121" s="160" t="s">
        <v>119</v>
      </c>
      <c r="G121" s="12"/>
      <c r="H121" s="12"/>
      <c r="I121" s="161"/>
      <c r="J121" s="162">
        <f>BK121</f>
        <v>0</v>
      </c>
      <c r="K121" s="12"/>
      <c r="L121" s="158"/>
      <c r="M121" s="163"/>
      <c r="N121" s="164"/>
      <c r="O121" s="164"/>
      <c r="P121" s="165">
        <f>P122+P126+P131</f>
        <v>0</v>
      </c>
      <c r="Q121" s="164"/>
      <c r="R121" s="165">
        <f>R122+R126+R131</f>
        <v>0</v>
      </c>
      <c r="S121" s="164"/>
      <c r="T121" s="166">
        <f>T122+T126+T131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120</v>
      </c>
      <c r="AT121" s="167" t="s">
        <v>75</v>
      </c>
      <c r="AU121" s="167" t="s">
        <v>76</v>
      </c>
      <c r="AY121" s="159" t="s">
        <v>121</v>
      </c>
      <c r="BK121" s="168">
        <f>BK122+BK126+BK131</f>
        <v>0</v>
      </c>
    </row>
    <row r="122" s="12" customFormat="1" ht="22.8" customHeight="1">
      <c r="A122" s="12"/>
      <c r="B122" s="158"/>
      <c r="C122" s="12"/>
      <c r="D122" s="159" t="s">
        <v>75</v>
      </c>
      <c r="E122" s="169" t="s">
        <v>122</v>
      </c>
      <c r="F122" s="169" t="s">
        <v>123</v>
      </c>
      <c r="G122" s="12"/>
      <c r="H122" s="12"/>
      <c r="I122" s="161"/>
      <c r="J122" s="170">
        <f>BK122</f>
        <v>0</v>
      </c>
      <c r="K122" s="12"/>
      <c r="L122" s="158"/>
      <c r="M122" s="163"/>
      <c r="N122" s="164"/>
      <c r="O122" s="164"/>
      <c r="P122" s="165">
        <f>SUM(P123:P125)</f>
        <v>0</v>
      </c>
      <c r="Q122" s="164"/>
      <c r="R122" s="165">
        <f>SUM(R123:R125)</f>
        <v>0</v>
      </c>
      <c r="S122" s="164"/>
      <c r="T122" s="166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120</v>
      </c>
      <c r="AT122" s="167" t="s">
        <v>75</v>
      </c>
      <c r="AU122" s="167" t="s">
        <v>84</v>
      </c>
      <c r="AY122" s="159" t="s">
        <v>121</v>
      </c>
      <c r="BK122" s="168">
        <f>SUM(BK123:BK125)</f>
        <v>0</v>
      </c>
    </row>
    <row r="123" s="2" customFormat="1" ht="24.15" customHeight="1">
      <c r="A123" s="38"/>
      <c r="B123" s="171"/>
      <c r="C123" s="172" t="s">
        <v>84</v>
      </c>
      <c r="D123" s="172" t="s">
        <v>124</v>
      </c>
      <c r="E123" s="173" t="s">
        <v>125</v>
      </c>
      <c r="F123" s="174" t="s">
        <v>126</v>
      </c>
      <c r="G123" s="175" t="s">
        <v>127</v>
      </c>
      <c r="H123" s="176">
        <v>1</v>
      </c>
      <c r="I123" s="177"/>
      <c r="J123" s="178">
        <f>ROUND(I123*H123,2)</f>
        <v>0</v>
      </c>
      <c r="K123" s="174" t="s">
        <v>128</v>
      </c>
      <c r="L123" s="39"/>
      <c r="M123" s="179" t="s">
        <v>1</v>
      </c>
      <c r="N123" s="180" t="s">
        <v>41</v>
      </c>
      <c r="O123" s="77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3" t="s">
        <v>129</v>
      </c>
      <c r="AT123" s="183" t="s">
        <v>124</v>
      </c>
      <c r="AU123" s="183" t="s">
        <v>86</v>
      </c>
      <c r="AY123" s="19" t="s">
        <v>121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9" t="s">
        <v>84</v>
      </c>
      <c r="BK123" s="184">
        <f>ROUND(I123*H123,2)</f>
        <v>0</v>
      </c>
      <c r="BL123" s="19" t="s">
        <v>129</v>
      </c>
      <c r="BM123" s="183" t="s">
        <v>130</v>
      </c>
    </row>
    <row r="124" s="2" customFormat="1" ht="24.15" customHeight="1">
      <c r="A124" s="38"/>
      <c r="B124" s="171"/>
      <c r="C124" s="172" t="s">
        <v>86</v>
      </c>
      <c r="D124" s="172" t="s">
        <v>124</v>
      </c>
      <c r="E124" s="173" t="s">
        <v>131</v>
      </c>
      <c r="F124" s="174" t="s">
        <v>132</v>
      </c>
      <c r="G124" s="175" t="s">
        <v>127</v>
      </c>
      <c r="H124" s="176">
        <v>1</v>
      </c>
      <c r="I124" s="177"/>
      <c r="J124" s="178">
        <f>ROUND(I124*H124,2)</f>
        <v>0</v>
      </c>
      <c r="K124" s="174" t="s">
        <v>128</v>
      </c>
      <c r="L124" s="39"/>
      <c r="M124" s="179" t="s">
        <v>1</v>
      </c>
      <c r="N124" s="180" t="s">
        <v>41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129</v>
      </c>
      <c r="AT124" s="183" t="s">
        <v>124</v>
      </c>
      <c r="AU124" s="183" t="s">
        <v>86</v>
      </c>
      <c r="AY124" s="19" t="s">
        <v>121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84</v>
      </c>
      <c r="BK124" s="184">
        <f>ROUND(I124*H124,2)</f>
        <v>0</v>
      </c>
      <c r="BL124" s="19" t="s">
        <v>129</v>
      </c>
      <c r="BM124" s="183" t="s">
        <v>133</v>
      </c>
    </row>
    <row r="125" s="2" customFormat="1" ht="24.15" customHeight="1">
      <c r="A125" s="38"/>
      <c r="B125" s="171"/>
      <c r="C125" s="172" t="s">
        <v>134</v>
      </c>
      <c r="D125" s="172" t="s">
        <v>124</v>
      </c>
      <c r="E125" s="173" t="s">
        <v>135</v>
      </c>
      <c r="F125" s="174" t="s">
        <v>136</v>
      </c>
      <c r="G125" s="175" t="s">
        <v>127</v>
      </c>
      <c r="H125" s="176">
        <v>1</v>
      </c>
      <c r="I125" s="177"/>
      <c r="J125" s="178">
        <f>ROUND(I125*H125,2)</f>
        <v>0</v>
      </c>
      <c r="K125" s="174" t="s">
        <v>128</v>
      </c>
      <c r="L125" s="39"/>
      <c r="M125" s="179" t="s">
        <v>1</v>
      </c>
      <c r="N125" s="180" t="s">
        <v>41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129</v>
      </c>
      <c r="AT125" s="183" t="s">
        <v>124</v>
      </c>
      <c r="AU125" s="183" t="s">
        <v>86</v>
      </c>
      <c r="AY125" s="19" t="s">
        <v>121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84</v>
      </c>
      <c r="BK125" s="184">
        <f>ROUND(I125*H125,2)</f>
        <v>0</v>
      </c>
      <c r="BL125" s="19" t="s">
        <v>129</v>
      </c>
      <c r="BM125" s="183" t="s">
        <v>137</v>
      </c>
    </row>
    <row r="126" s="12" customFormat="1" ht="22.8" customHeight="1">
      <c r="A126" s="12"/>
      <c r="B126" s="158"/>
      <c r="C126" s="12"/>
      <c r="D126" s="159" t="s">
        <v>75</v>
      </c>
      <c r="E126" s="169" t="s">
        <v>138</v>
      </c>
      <c r="F126" s="169" t="s">
        <v>139</v>
      </c>
      <c r="G126" s="12"/>
      <c r="H126" s="12"/>
      <c r="I126" s="161"/>
      <c r="J126" s="170">
        <f>BK126</f>
        <v>0</v>
      </c>
      <c r="K126" s="12"/>
      <c r="L126" s="158"/>
      <c r="M126" s="163"/>
      <c r="N126" s="164"/>
      <c r="O126" s="164"/>
      <c r="P126" s="165">
        <f>SUM(P127:P130)</f>
        <v>0</v>
      </c>
      <c r="Q126" s="164"/>
      <c r="R126" s="165">
        <f>SUM(R127:R130)</f>
        <v>0</v>
      </c>
      <c r="S126" s="164"/>
      <c r="T126" s="166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120</v>
      </c>
      <c r="AT126" s="167" t="s">
        <v>75</v>
      </c>
      <c r="AU126" s="167" t="s">
        <v>84</v>
      </c>
      <c r="AY126" s="159" t="s">
        <v>121</v>
      </c>
      <c r="BK126" s="168">
        <f>SUM(BK127:BK130)</f>
        <v>0</v>
      </c>
    </row>
    <row r="127" s="2" customFormat="1" ht="16.5" customHeight="1">
      <c r="A127" s="38"/>
      <c r="B127" s="171"/>
      <c r="C127" s="172" t="s">
        <v>140</v>
      </c>
      <c r="D127" s="172" t="s">
        <v>124</v>
      </c>
      <c r="E127" s="173" t="s">
        <v>141</v>
      </c>
      <c r="F127" s="174" t="s">
        <v>139</v>
      </c>
      <c r="G127" s="175" t="s">
        <v>127</v>
      </c>
      <c r="H127" s="176">
        <v>1</v>
      </c>
      <c r="I127" s="177"/>
      <c r="J127" s="178">
        <f>ROUND(I127*H127,2)</f>
        <v>0</v>
      </c>
      <c r="K127" s="174" t="s">
        <v>128</v>
      </c>
      <c r="L127" s="39"/>
      <c r="M127" s="179" t="s">
        <v>1</v>
      </c>
      <c r="N127" s="180" t="s">
        <v>41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129</v>
      </c>
      <c r="AT127" s="183" t="s">
        <v>124</v>
      </c>
      <c r="AU127" s="183" t="s">
        <v>86</v>
      </c>
      <c r="AY127" s="19" t="s">
        <v>121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84</v>
      </c>
      <c r="BK127" s="184">
        <f>ROUND(I127*H127,2)</f>
        <v>0</v>
      </c>
      <c r="BL127" s="19" t="s">
        <v>129</v>
      </c>
      <c r="BM127" s="183" t="s">
        <v>142</v>
      </c>
    </row>
    <row r="128" s="2" customFormat="1" ht="16.5" customHeight="1">
      <c r="A128" s="38"/>
      <c r="B128" s="171"/>
      <c r="C128" s="172" t="s">
        <v>120</v>
      </c>
      <c r="D128" s="172" t="s">
        <v>124</v>
      </c>
      <c r="E128" s="173" t="s">
        <v>143</v>
      </c>
      <c r="F128" s="174" t="s">
        <v>144</v>
      </c>
      <c r="G128" s="175" t="s">
        <v>127</v>
      </c>
      <c r="H128" s="176">
        <v>1</v>
      </c>
      <c r="I128" s="177"/>
      <c r="J128" s="178">
        <f>ROUND(I128*H128,2)</f>
        <v>0</v>
      </c>
      <c r="K128" s="174" t="s">
        <v>128</v>
      </c>
      <c r="L128" s="39"/>
      <c r="M128" s="179" t="s">
        <v>1</v>
      </c>
      <c r="N128" s="180" t="s">
        <v>41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129</v>
      </c>
      <c r="AT128" s="183" t="s">
        <v>124</v>
      </c>
      <c r="AU128" s="183" t="s">
        <v>86</v>
      </c>
      <c r="AY128" s="19" t="s">
        <v>121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84</v>
      </c>
      <c r="BK128" s="184">
        <f>ROUND(I128*H128,2)</f>
        <v>0</v>
      </c>
      <c r="BL128" s="19" t="s">
        <v>129</v>
      </c>
      <c r="BM128" s="183" t="s">
        <v>145</v>
      </c>
    </row>
    <row r="129" s="2" customFormat="1" ht="62.7" customHeight="1">
      <c r="A129" s="38"/>
      <c r="B129" s="171"/>
      <c r="C129" s="172" t="s">
        <v>146</v>
      </c>
      <c r="D129" s="172" t="s">
        <v>124</v>
      </c>
      <c r="E129" s="173" t="s">
        <v>147</v>
      </c>
      <c r="F129" s="174" t="s">
        <v>148</v>
      </c>
      <c r="G129" s="175" t="s">
        <v>127</v>
      </c>
      <c r="H129" s="176">
        <v>1</v>
      </c>
      <c r="I129" s="177"/>
      <c r="J129" s="178">
        <f>ROUND(I129*H129,2)</f>
        <v>0</v>
      </c>
      <c r="K129" s="174" t="s">
        <v>149</v>
      </c>
      <c r="L129" s="39"/>
      <c r="M129" s="179" t="s">
        <v>1</v>
      </c>
      <c r="N129" s="180" t="s">
        <v>41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129</v>
      </c>
      <c r="AT129" s="183" t="s">
        <v>124</v>
      </c>
      <c r="AU129" s="183" t="s">
        <v>86</v>
      </c>
      <c r="AY129" s="19" t="s">
        <v>121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84</v>
      </c>
      <c r="BK129" s="184">
        <f>ROUND(I129*H129,2)</f>
        <v>0</v>
      </c>
      <c r="BL129" s="19" t="s">
        <v>129</v>
      </c>
      <c r="BM129" s="183" t="s">
        <v>150</v>
      </c>
    </row>
    <row r="130" s="2" customFormat="1" ht="16.5" customHeight="1">
      <c r="A130" s="38"/>
      <c r="B130" s="171"/>
      <c r="C130" s="172" t="s">
        <v>151</v>
      </c>
      <c r="D130" s="172" t="s">
        <v>124</v>
      </c>
      <c r="E130" s="173" t="s">
        <v>152</v>
      </c>
      <c r="F130" s="174" t="s">
        <v>153</v>
      </c>
      <c r="G130" s="175" t="s">
        <v>127</v>
      </c>
      <c r="H130" s="176">
        <v>1</v>
      </c>
      <c r="I130" s="177"/>
      <c r="J130" s="178">
        <f>ROUND(I130*H130,2)</f>
        <v>0</v>
      </c>
      <c r="K130" s="174" t="s">
        <v>128</v>
      </c>
      <c r="L130" s="39"/>
      <c r="M130" s="179" t="s">
        <v>1</v>
      </c>
      <c r="N130" s="180" t="s">
        <v>41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129</v>
      </c>
      <c r="AT130" s="183" t="s">
        <v>124</v>
      </c>
      <c r="AU130" s="183" t="s">
        <v>86</v>
      </c>
      <c r="AY130" s="19" t="s">
        <v>121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84</v>
      </c>
      <c r="BK130" s="184">
        <f>ROUND(I130*H130,2)</f>
        <v>0</v>
      </c>
      <c r="BL130" s="19" t="s">
        <v>129</v>
      </c>
      <c r="BM130" s="183" t="s">
        <v>154</v>
      </c>
    </row>
    <row r="131" s="12" customFormat="1" ht="22.8" customHeight="1">
      <c r="A131" s="12"/>
      <c r="B131" s="158"/>
      <c r="C131" s="12"/>
      <c r="D131" s="159" t="s">
        <v>75</v>
      </c>
      <c r="E131" s="169" t="s">
        <v>155</v>
      </c>
      <c r="F131" s="169" t="s">
        <v>156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SUM(P132:P134)</f>
        <v>0</v>
      </c>
      <c r="Q131" s="164"/>
      <c r="R131" s="165">
        <f>SUM(R132:R134)</f>
        <v>0</v>
      </c>
      <c r="S131" s="164"/>
      <c r="T131" s="166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120</v>
      </c>
      <c r="AT131" s="167" t="s">
        <v>75</v>
      </c>
      <c r="AU131" s="167" t="s">
        <v>84</v>
      </c>
      <c r="AY131" s="159" t="s">
        <v>121</v>
      </c>
      <c r="BK131" s="168">
        <f>SUM(BK132:BK134)</f>
        <v>0</v>
      </c>
    </row>
    <row r="132" s="2" customFormat="1" ht="16.5" customHeight="1">
      <c r="A132" s="38"/>
      <c r="B132" s="171"/>
      <c r="C132" s="172" t="s">
        <v>157</v>
      </c>
      <c r="D132" s="172" t="s">
        <v>124</v>
      </c>
      <c r="E132" s="173" t="s">
        <v>158</v>
      </c>
      <c r="F132" s="174" t="s">
        <v>159</v>
      </c>
      <c r="G132" s="175" t="s">
        <v>127</v>
      </c>
      <c r="H132" s="176">
        <v>1</v>
      </c>
      <c r="I132" s="177"/>
      <c r="J132" s="178">
        <f>ROUND(I132*H132,2)</f>
        <v>0</v>
      </c>
      <c r="K132" s="174" t="s">
        <v>128</v>
      </c>
      <c r="L132" s="39"/>
      <c r="M132" s="179" t="s">
        <v>1</v>
      </c>
      <c r="N132" s="180" t="s">
        <v>41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129</v>
      </c>
      <c r="AT132" s="183" t="s">
        <v>124</v>
      </c>
      <c r="AU132" s="183" t="s">
        <v>86</v>
      </c>
      <c r="AY132" s="19" t="s">
        <v>121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84</v>
      </c>
      <c r="BK132" s="184">
        <f>ROUND(I132*H132,2)</f>
        <v>0</v>
      </c>
      <c r="BL132" s="19" t="s">
        <v>129</v>
      </c>
      <c r="BM132" s="183" t="s">
        <v>160</v>
      </c>
    </row>
    <row r="133" s="2" customFormat="1" ht="16.5" customHeight="1">
      <c r="A133" s="38"/>
      <c r="B133" s="171"/>
      <c r="C133" s="172" t="s">
        <v>161</v>
      </c>
      <c r="D133" s="172" t="s">
        <v>124</v>
      </c>
      <c r="E133" s="173" t="s">
        <v>162</v>
      </c>
      <c r="F133" s="174" t="s">
        <v>163</v>
      </c>
      <c r="G133" s="175" t="s">
        <v>127</v>
      </c>
      <c r="H133" s="176">
        <v>1</v>
      </c>
      <c r="I133" s="177"/>
      <c r="J133" s="178">
        <f>ROUND(I133*H133,2)</f>
        <v>0</v>
      </c>
      <c r="K133" s="174" t="s">
        <v>128</v>
      </c>
      <c r="L133" s="39"/>
      <c r="M133" s="179" t="s">
        <v>1</v>
      </c>
      <c r="N133" s="180" t="s">
        <v>41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129</v>
      </c>
      <c r="AT133" s="183" t="s">
        <v>124</v>
      </c>
      <c r="AU133" s="183" t="s">
        <v>86</v>
      </c>
      <c r="AY133" s="19" t="s">
        <v>121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84</v>
      </c>
      <c r="BK133" s="184">
        <f>ROUND(I133*H133,2)</f>
        <v>0</v>
      </c>
      <c r="BL133" s="19" t="s">
        <v>129</v>
      </c>
      <c r="BM133" s="183" t="s">
        <v>164</v>
      </c>
    </row>
    <row r="134" s="2" customFormat="1" ht="37.8" customHeight="1">
      <c r="A134" s="38"/>
      <c r="B134" s="171"/>
      <c r="C134" s="172" t="s">
        <v>165</v>
      </c>
      <c r="D134" s="172" t="s">
        <v>124</v>
      </c>
      <c r="E134" s="173" t="s">
        <v>166</v>
      </c>
      <c r="F134" s="174" t="s">
        <v>167</v>
      </c>
      <c r="G134" s="175" t="s">
        <v>127</v>
      </c>
      <c r="H134" s="176">
        <v>4</v>
      </c>
      <c r="I134" s="177"/>
      <c r="J134" s="178">
        <f>ROUND(I134*H134,2)</f>
        <v>0</v>
      </c>
      <c r="K134" s="174" t="s">
        <v>128</v>
      </c>
      <c r="L134" s="39"/>
      <c r="M134" s="185" t="s">
        <v>1</v>
      </c>
      <c r="N134" s="186" t="s">
        <v>41</v>
      </c>
      <c r="O134" s="187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129</v>
      </c>
      <c r="AT134" s="183" t="s">
        <v>124</v>
      </c>
      <c r="AU134" s="183" t="s">
        <v>86</v>
      </c>
      <c r="AY134" s="19" t="s">
        <v>121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84</v>
      </c>
      <c r="BK134" s="184">
        <f>ROUND(I134*H134,2)</f>
        <v>0</v>
      </c>
      <c r="BL134" s="19" t="s">
        <v>129</v>
      </c>
      <c r="BM134" s="183" t="s">
        <v>168</v>
      </c>
    </row>
    <row r="135" s="2" customFormat="1" ht="6.96" customHeight="1">
      <c r="A135" s="38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39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86</v>
      </c>
    </row>
    <row r="4" s="1" customFormat="1" ht="24.96" customHeight="1">
      <c r="B4" s="22"/>
      <c r="D4" s="23" t="s">
        <v>93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1" t="str">
        <f>'Rekapitulace stavby'!K6</f>
        <v>REVITALIZACE VNITROBLOKU ZA BYTOVÝMI DOMY ČP. 986 - 989,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169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19. 10. 2022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36</v>
      </c>
      <c r="E30" s="38"/>
      <c r="F30" s="38"/>
      <c r="G30" s="38"/>
      <c r="H30" s="38"/>
      <c r="I30" s="38"/>
      <c r="J30" s="96">
        <f>ROUND(J130,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40</v>
      </c>
      <c r="E33" s="32" t="s">
        <v>41</v>
      </c>
      <c r="F33" s="127">
        <f>ROUND((SUM(BE130:BE463)),  2)</f>
        <v>0</v>
      </c>
      <c r="G33" s="38"/>
      <c r="H33" s="38"/>
      <c r="I33" s="128">
        <v>0.20999999999999999</v>
      </c>
      <c r="J33" s="127">
        <f>ROUND(((SUM(BE130:BE463))*I33),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27">
        <f>ROUND((SUM(BF130:BF463)),  2)</f>
        <v>0</v>
      </c>
      <c r="G34" s="38"/>
      <c r="H34" s="38"/>
      <c r="I34" s="128">
        <v>0.14999999999999999</v>
      </c>
      <c r="J34" s="127">
        <f>ROUND(((SUM(BF130:BF463))*I34),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27">
        <f>ROUND((SUM(BG130:BG463)),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27">
        <f>ROUND((SUM(BH130:BH463)),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27">
        <f>ROUND((SUM(BI130:BI463)),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46</v>
      </c>
      <c r="E39" s="81"/>
      <c r="F39" s="81"/>
      <c r="G39" s="131" t="s">
        <v>47</v>
      </c>
      <c r="H39" s="132" t="s">
        <v>48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35" t="s">
        <v>52</v>
      </c>
      <c r="G61" s="58" t="s">
        <v>51</v>
      </c>
      <c r="H61" s="41"/>
      <c r="I61" s="41"/>
      <c r="J61" s="136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35" t="s">
        <v>52</v>
      </c>
      <c r="G76" s="58" t="s">
        <v>51</v>
      </c>
      <c r="H76" s="41"/>
      <c r="I76" s="41"/>
      <c r="J76" s="136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1" t="str">
        <f>E7</f>
        <v>REVITALIZACE VNITROBLOKU ZA BYTOVÝMI DOMY ČP. 986 - 989,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101 - KOMUNIKACE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19. 10. 2022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97</v>
      </c>
      <c r="D94" s="129"/>
      <c r="E94" s="129"/>
      <c r="F94" s="129"/>
      <c r="G94" s="129"/>
      <c r="H94" s="129"/>
      <c r="I94" s="129"/>
      <c r="J94" s="138" t="s">
        <v>98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99</v>
      </c>
      <c r="D96" s="38"/>
      <c r="E96" s="38"/>
      <c r="F96" s="38"/>
      <c r="G96" s="38"/>
      <c r="H96" s="38"/>
      <c r="I96" s="38"/>
      <c r="J96" s="96">
        <f>J130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100</v>
      </c>
    </row>
    <row r="97" s="9" customFormat="1" ht="24.96" customHeight="1">
      <c r="A97" s="9"/>
      <c r="B97" s="140"/>
      <c r="C97" s="9"/>
      <c r="D97" s="141" t="s">
        <v>170</v>
      </c>
      <c r="E97" s="142"/>
      <c r="F97" s="142"/>
      <c r="G97" s="142"/>
      <c r="H97" s="142"/>
      <c r="I97" s="142"/>
      <c r="J97" s="143">
        <f>J131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171</v>
      </c>
      <c r="E98" s="146"/>
      <c r="F98" s="146"/>
      <c r="G98" s="146"/>
      <c r="H98" s="146"/>
      <c r="I98" s="146"/>
      <c r="J98" s="147">
        <f>J132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172</v>
      </c>
      <c r="E99" s="146"/>
      <c r="F99" s="146"/>
      <c r="G99" s="146"/>
      <c r="H99" s="146"/>
      <c r="I99" s="146"/>
      <c r="J99" s="147">
        <f>J267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173</v>
      </c>
      <c r="E100" s="146"/>
      <c r="F100" s="146"/>
      <c r="G100" s="146"/>
      <c r="H100" s="146"/>
      <c r="I100" s="146"/>
      <c r="J100" s="147">
        <f>J278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174</v>
      </c>
      <c r="E101" s="146"/>
      <c r="F101" s="146"/>
      <c r="G101" s="146"/>
      <c r="H101" s="146"/>
      <c r="I101" s="146"/>
      <c r="J101" s="147">
        <f>J299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175</v>
      </c>
      <c r="E102" s="146"/>
      <c r="F102" s="146"/>
      <c r="G102" s="146"/>
      <c r="H102" s="146"/>
      <c r="I102" s="146"/>
      <c r="J102" s="147">
        <f>J304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176</v>
      </c>
      <c r="E103" s="146"/>
      <c r="F103" s="146"/>
      <c r="G103" s="146"/>
      <c r="H103" s="146"/>
      <c r="I103" s="146"/>
      <c r="J103" s="147">
        <f>J352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177</v>
      </c>
      <c r="E104" s="146"/>
      <c r="F104" s="146"/>
      <c r="G104" s="146"/>
      <c r="H104" s="146"/>
      <c r="I104" s="146"/>
      <c r="J104" s="147">
        <f>J355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178</v>
      </c>
      <c r="E105" s="146"/>
      <c r="F105" s="146"/>
      <c r="G105" s="146"/>
      <c r="H105" s="146"/>
      <c r="I105" s="146"/>
      <c r="J105" s="147">
        <f>J373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179</v>
      </c>
      <c r="E106" s="146"/>
      <c r="F106" s="146"/>
      <c r="G106" s="146"/>
      <c r="H106" s="146"/>
      <c r="I106" s="146"/>
      <c r="J106" s="147">
        <f>J411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180</v>
      </c>
      <c r="E107" s="146"/>
      <c r="F107" s="146"/>
      <c r="G107" s="146"/>
      <c r="H107" s="146"/>
      <c r="I107" s="146"/>
      <c r="J107" s="147">
        <f>J449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181</v>
      </c>
      <c r="E108" s="142"/>
      <c r="F108" s="142"/>
      <c r="G108" s="142"/>
      <c r="H108" s="142"/>
      <c r="I108" s="142"/>
      <c r="J108" s="143">
        <f>J451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182</v>
      </c>
      <c r="E109" s="146"/>
      <c r="F109" s="146"/>
      <c r="G109" s="146"/>
      <c r="H109" s="146"/>
      <c r="I109" s="146"/>
      <c r="J109" s="147">
        <f>J452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183</v>
      </c>
      <c r="E110" s="146"/>
      <c r="F110" s="146"/>
      <c r="G110" s="146"/>
      <c r="H110" s="146"/>
      <c r="I110" s="146"/>
      <c r="J110" s="147">
        <f>J461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105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38"/>
      <c r="D120" s="38"/>
      <c r="E120" s="121" t="str">
        <f>E7</f>
        <v>REVITALIZACE VNITROBLOKU ZA BYTOVÝMI DOMY ČP. 986 - 989, PŘELOUČ</v>
      </c>
      <c r="F120" s="32"/>
      <c r="G120" s="32"/>
      <c r="H120" s="32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94</v>
      </c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67" t="str">
        <f>E9</f>
        <v>SO 101 - KOMUNIKACE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38"/>
      <c r="E124" s="38"/>
      <c r="F124" s="27" t="str">
        <f>F12</f>
        <v>Přelouč</v>
      </c>
      <c r="G124" s="38"/>
      <c r="H124" s="38"/>
      <c r="I124" s="32" t="s">
        <v>22</v>
      </c>
      <c r="J124" s="69" t="str">
        <f>IF(J12="","",J12)</f>
        <v>19. 10. 2022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38"/>
      <c r="E126" s="38"/>
      <c r="F126" s="27" t="str">
        <f>E15</f>
        <v>Město Přelouč</v>
      </c>
      <c r="G126" s="38"/>
      <c r="H126" s="38"/>
      <c r="I126" s="32" t="s">
        <v>30</v>
      </c>
      <c r="J126" s="36" t="str">
        <f>E21</f>
        <v>VDI Projekt s.r.o.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38"/>
      <c r="E127" s="38"/>
      <c r="F127" s="27" t="str">
        <f>IF(E18="","",E18)</f>
        <v>Vyplň údaj</v>
      </c>
      <c r="G127" s="38"/>
      <c r="H127" s="38"/>
      <c r="I127" s="32" t="s">
        <v>33</v>
      </c>
      <c r="J127" s="36" t="str">
        <f>E24</f>
        <v>Sýkorová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48"/>
      <c r="B129" s="149"/>
      <c r="C129" s="150" t="s">
        <v>106</v>
      </c>
      <c r="D129" s="151" t="s">
        <v>61</v>
      </c>
      <c r="E129" s="151" t="s">
        <v>57</v>
      </c>
      <c r="F129" s="151" t="s">
        <v>58</v>
      </c>
      <c r="G129" s="151" t="s">
        <v>107</v>
      </c>
      <c r="H129" s="151" t="s">
        <v>108</v>
      </c>
      <c r="I129" s="151" t="s">
        <v>109</v>
      </c>
      <c r="J129" s="151" t="s">
        <v>98</v>
      </c>
      <c r="K129" s="152" t="s">
        <v>110</v>
      </c>
      <c r="L129" s="153"/>
      <c r="M129" s="86" t="s">
        <v>1</v>
      </c>
      <c r="N129" s="87" t="s">
        <v>40</v>
      </c>
      <c r="O129" s="87" t="s">
        <v>111</v>
      </c>
      <c r="P129" s="87" t="s">
        <v>112</v>
      </c>
      <c r="Q129" s="87" t="s">
        <v>113</v>
      </c>
      <c r="R129" s="87" t="s">
        <v>114</v>
      </c>
      <c r="S129" s="87" t="s">
        <v>115</v>
      </c>
      <c r="T129" s="88" t="s">
        <v>116</v>
      </c>
      <c r="U129" s="148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</row>
    <row r="130" s="2" customFormat="1" ht="22.8" customHeight="1">
      <c r="A130" s="38"/>
      <c r="B130" s="39"/>
      <c r="C130" s="93" t="s">
        <v>117</v>
      </c>
      <c r="D130" s="38"/>
      <c r="E130" s="38"/>
      <c r="F130" s="38"/>
      <c r="G130" s="38"/>
      <c r="H130" s="38"/>
      <c r="I130" s="38"/>
      <c r="J130" s="154">
        <f>BK130</f>
        <v>0</v>
      </c>
      <c r="K130" s="38"/>
      <c r="L130" s="39"/>
      <c r="M130" s="89"/>
      <c r="N130" s="73"/>
      <c r="O130" s="90"/>
      <c r="P130" s="155">
        <f>P131+P451</f>
        <v>0</v>
      </c>
      <c r="Q130" s="90"/>
      <c r="R130" s="155">
        <f>R131+R451</f>
        <v>261.55089742000001</v>
      </c>
      <c r="S130" s="90"/>
      <c r="T130" s="156">
        <f>T131+T451</f>
        <v>216.44919999999996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75</v>
      </c>
      <c r="AU130" s="19" t="s">
        <v>100</v>
      </c>
      <c r="BK130" s="157">
        <f>BK131+BK451</f>
        <v>0</v>
      </c>
    </row>
    <row r="131" s="12" customFormat="1" ht="25.92" customHeight="1">
      <c r="A131" s="12"/>
      <c r="B131" s="158"/>
      <c r="C131" s="12"/>
      <c r="D131" s="159" t="s">
        <v>75</v>
      </c>
      <c r="E131" s="160" t="s">
        <v>184</v>
      </c>
      <c r="F131" s="160" t="s">
        <v>185</v>
      </c>
      <c r="G131" s="12"/>
      <c r="H131" s="12"/>
      <c r="I131" s="161"/>
      <c r="J131" s="162">
        <f>BK131</f>
        <v>0</v>
      </c>
      <c r="K131" s="12"/>
      <c r="L131" s="158"/>
      <c r="M131" s="163"/>
      <c r="N131" s="164"/>
      <c r="O131" s="164"/>
      <c r="P131" s="165">
        <f>P132+P267+P278+P299+P304+P352+P355+P373+P411+P449</f>
        <v>0</v>
      </c>
      <c r="Q131" s="164"/>
      <c r="R131" s="165">
        <f>R132+R267+R278+R299+R304+R352+R355+R373+R411+R449</f>
        <v>261.51113082000001</v>
      </c>
      <c r="S131" s="164"/>
      <c r="T131" s="166">
        <f>T132+T267+T278+T299+T304+T352+T355+T373+T411+T449</f>
        <v>216.44919999999996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84</v>
      </c>
      <c r="AT131" s="167" t="s">
        <v>75</v>
      </c>
      <c r="AU131" s="167" t="s">
        <v>76</v>
      </c>
      <c r="AY131" s="159" t="s">
        <v>121</v>
      </c>
      <c r="BK131" s="168">
        <f>BK132+BK267+BK278+BK299+BK304+BK352+BK355+BK373+BK411+BK449</f>
        <v>0</v>
      </c>
    </row>
    <row r="132" s="12" customFormat="1" ht="22.8" customHeight="1">
      <c r="A132" s="12"/>
      <c r="B132" s="158"/>
      <c r="C132" s="12"/>
      <c r="D132" s="159" t="s">
        <v>75</v>
      </c>
      <c r="E132" s="169" t="s">
        <v>84</v>
      </c>
      <c r="F132" s="169" t="s">
        <v>186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SUM(P133:P266)</f>
        <v>0</v>
      </c>
      <c r="Q132" s="164"/>
      <c r="R132" s="165">
        <f>SUM(R133:R266)</f>
        <v>59.796278000000001</v>
      </c>
      <c r="S132" s="164"/>
      <c r="T132" s="166">
        <f>SUM(T133:T266)</f>
        <v>211.62919999999997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84</v>
      </c>
      <c r="AT132" s="167" t="s">
        <v>75</v>
      </c>
      <c r="AU132" s="167" t="s">
        <v>84</v>
      </c>
      <c r="AY132" s="159" t="s">
        <v>121</v>
      </c>
      <c r="BK132" s="168">
        <f>SUM(BK133:BK266)</f>
        <v>0</v>
      </c>
    </row>
    <row r="133" s="2" customFormat="1" ht="21.75" customHeight="1">
      <c r="A133" s="38"/>
      <c r="B133" s="171"/>
      <c r="C133" s="172" t="s">
        <v>84</v>
      </c>
      <c r="D133" s="172" t="s">
        <v>124</v>
      </c>
      <c r="E133" s="173" t="s">
        <v>187</v>
      </c>
      <c r="F133" s="174" t="s">
        <v>188</v>
      </c>
      <c r="G133" s="175" t="s">
        <v>189</v>
      </c>
      <c r="H133" s="176">
        <v>37.600000000000001</v>
      </c>
      <c r="I133" s="177"/>
      <c r="J133" s="178">
        <f>ROUND(I133*H133,2)</f>
        <v>0</v>
      </c>
      <c r="K133" s="174" t="s">
        <v>149</v>
      </c>
      <c r="L133" s="39"/>
      <c r="M133" s="179" t="s">
        <v>1</v>
      </c>
      <c r="N133" s="180" t="s">
        <v>41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140</v>
      </c>
      <c r="AT133" s="183" t="s">
        <v>124</v>
      </c>
      <c r="AU133" s="183" t="s">
        <v>86</v>
      </c>
      <c r="AY133" s="19" t="s">
        <v>121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84</v>
      </c>
      <c r="BK133" s="184">
        <f>ROUND(I133*H133,2)</f>
        <v>0</v>
      </c>
      <c r="BL133" s="19" t="s">
        <v>140</v>
      </c>
      <c r="BM133" s="183" t="s">
        <v>190</v>
      </c>
    </row>
    <row r="134" s="13" customFormat="1">
      <c r="A134" s="13"/>
      <c r="B134" s="190"/>
      <c r="C134" s="13"/>
      <c r="D134" s="191" t="s">
        <v>191</v>
      </c>
      <c r="E134" s="192" t="s">
        <v>1</v>
      </c>
      <c r="F134" s="193" t="s">
        <v>192</v>
      </c>
      <c r="G134" s="13"/>
      <c r="H134" s="192" t="s">
        <v>1</v>
      </c>
      <c r="I134" s="194"/>
      <c r="J134" s="13"/>
      <c r="K134" s="13"/>
      <c r="L134" s="190"/>
      <c r="M134" s="195"/>
      <c r="N134" s="196"/>
      <c r="O134" s="196"/>
      <c r="P134" s="196"/>
      <c r="Q134" s="196"/>
      <c r="R134" s="196"/>
      <c r="S134" s="196"/>
      <c r="T134" s="19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191</v>
      </c>
      <c r="AU134" s="192" t="s">
        <v>86</v>
      </c>
      <c r="AV134" s="13" t="s">
        <v>84</v>
      </c>
      <c r="AW134" s="13" t="s">
        <v>32</v>
      </c>
      <c r="AX134" s="13" t="s">
        <v>76</v>
      </c>
      <c r="AY134" s="192" t="s">
        <v>121</v>
      </c>
    </row>
    <row r="135" s="14" customFormat="1">
      <c r="A135" s="14"/>
      <c r="B135" s="198"/>
      <c r="C135" s="14"/>
      <c r="D135" s="191" t="s">
        <v>191</v>
      </c>
      <c r="E135" s="199" t="s">
        <v>1</v>
      </c>
      <c r="F135" s="200" t="s">
        <v>193</v>
      </c>
      <c r="G135" s="14"/>
      <c r="H135" s="201">
        <v>37.600000000000001</v>
      </c>
      <c r="I135" s="202"/>
      <c r="J135" s="14"/>
      <c r="K135" s="14"/>
      <c r="L135" s="198"/>
      <c r="M135" s="203"/>
      <c r="N135" s="204"/>
      <c r="O135" s="204"/>
      <c r="P135" s="204"/>
      <c r="Q135" s="204"/>
      <c r="R135" s="204"/>
      <c r="S135" s="204"/>
      <c r="T135" s="20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9" t="s">
        <v>191</v>
      </c>
      <c r="AU135" s="199" t="s">
        <v>86</v>
      </c>
      <c r="AV135" s="14" t="s">
        <v>86</v>
      </c>
      <c r="AW135" s="14" t="s">
        <v>32</v>
      </c>
      <c r="AX135" s="14" t="s">
        <v>84</v>
      </c>
      <c r="AY135" s="199" t="s">
        <v>121</v>
      </c>
    </row>
    <row r="136" s="2" customFormat="1" ht="24.15" customHeight="1">
      <c r="A136" s="38"/>
      <c r="B136" s="171"/>
      <c r="C136" s="172" t="s">
        <v>86</v>
      </c>
      <c r="D136" s="172" t="s">
        <v>124</v>
      </c>
      <c r="E136" s="173" t="s">
        <v>194</v>
      </c>
      <c r="F136" s="174" t="s">
        <v>195</v>
      </c>
      <c r="G136" s="175" t="s">
        <v>189</v>
      </c>
      <c r="H136" s="176">
        <v>228.5</v>
      </c>
      <c r="I136" s="177"/>
      <c r="J136" s="178">
        <f>ROUND(I136*H136,2)</f>
        <v>0</v>
      </c>
      <c r="K136" s="174" t="s">
        <v>149</v>
      </c>
      <c r="L136" s="39"/>
      <c r="M136" s="179" t="s">
        <v>1</v>
      </c>
      <c r="N136" s="180" t="s">
        <v>41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140</v>
      </c>
      <c r="AT136" s="183" t="s">
        <v>124</v>
      </c>
      <c r="AU136" s="183" t="s">
        <v>86</v>
      </c>
      <c r="AY136" s="19" t="s">
        <v>121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84</v>
      </c>
      <c r="BK136" s="184">
        <f>ROUND(I136*H136,2)</f>
        <v>0</v>
      </c>
      <c r="BL136" s="19" t="s">
        <v>140</v>
      </c>
      <c r="BM136" s="183" t="s">
        <v>196</v>
      </c>
    </row>
    <row r="137" s="14" customFormat="1">
      <c r="A137" s="14"/>
      <c r="B137" s="198"/>
      <c r="C137" s="14"/>
      <c r="D137" s="191" t="s">
        <v>191</v>
      </c>
      <c r="E137" s="199" t="s">
        <v>1</v>
      </c>
      <c r="F137" s="200" t="s">
        <v>197</v>
      </c>
      <c r="G137" s="14"/>
      <c r="H137" s="201">
        <v>228.5</v>
      </c>
      <c r="I137" s="202"/>
      <c r="J137" s="14"/>
      <c r="K137" s="14"/>
      <c r="L137" s="198"/>
      <c r="M137" s="203"/>
      <c r="N137" s="204"/>
      <c r="O137" s="204"/>
      <c r="P137" s="204"/>
      <c r="Q137" s="204"/>
      <c r="R137" s="204"/>
      <c r="S137" s="204"/>
      <c r="T137" s="20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9" t="s">
        <v>191</v>
      </c>
      <c r="AU137" s="199" t="s">
        <v>86</v>
      </c>
      <c r="AV137" s="14" t="s">
        <v>86</v>
      </c>
      <c r="AW137" s="14" t="s">
        <v>32</v>
      </c>
      <c r="AX137" s="14" t="s">
        <v>84</v>
      </c>
      <c r="AY137" s="199" t="s">
        <v>121</v>
      </c>
    </row>
    <row r="138" s="2" customFormat="1" ht="24.15" customHeight="1">
      <c r="A138" s="38"/>
      <c r="B138" s="171"/>
      <c r="C138" s="172" t="s">
        <v>134</v>
      </c>
      <c r="D138" s="172" t="s">
        <v>124</v>
      </c>
      <c r="E138" s="173" t="s">
        <v>198</v>
      </c>
      <c r="F138" s="174" t="s">
        <v>199</v>
      </c>
      <c r="G138" s="175" t="s">
        <v>189</v>
      </c>
      <c r="H138" s="176">
        <v>24</v>
      </c>
      <c r="I138" s="177"/>
      <c r="J138" s="178">
        <f>ROUND(I138*H138,2)</f>
        <v>0</v>
      </c>
      <c r="K138" s="174" t="s">
        <v>149</v>
      </c>
      <c r="L138" s="39"/>
      <c r="M138" s="179" t="s">
        <v>1</v>
      </c>
      <c r="N138" s="180" t="s">
        <v>41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0.255</v>
      </c>
      <c r="T138" s="182">
        <f>S138*H138</f>
        <v>6.1200000000000001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140</v>
      </c>
      <c r="AT138" s="183" t="s">
        <v>124</v>
      </c>
      <c r="AU138" s="183" t="s">
        <v>86</v>
      </c>
      <c r="AY138" s="19" t="s">
        <v>121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84</v>
      </c>
      <c r="BK138" s="184">
        <f>ROUND(I138*H138,2)</f>
        <v>0</v>
      </c>
      <c r="BL138" s="19" t="s">
        <v>140</v>
      </c>
      <c r="BM138" s="183" t="s">
        <v>200</v>
      </c>
    </row>
    <row r="139" s="14" customFormat="1">
      <c r="A139" s="14"/>
      <c r="B139" s="198"/>
      <c r="C139" s="14"/>
      <c r="D139" s="191" t="s">
        <v>191</v>
      </c>
      <c r="E139" s="199" t="s">
        <v>1</v>
      </c>
      <c r="F139" s="200" t="s">
        <v>201</v>
      </c>
      <c r="G139" s="14"/>
      <c r="H139" s="201">
        <v>24</v>
      </c>
      <c r="I139" s="202"/>
      <c r="J139" s="14"/>
      <c r="K139" s="14"/>
      <c r="L139" s="198"/>
      <c r="M139" s="203"/>
      <c r="N139" s="204"/>
      <c r="O139" s="204"/>
      <c r="P139" s="204"/>
      <c r="Q139" s="204"/>
      <c r="R139" s="204"/>
      <c r="S139" s="204"/>
      <c r="T139" s="20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9" t="s">
        <v>191</v>
      </c>
      <c r="AU139" s="199" t="s">
        <v>86</v>
      </c>
      <c r="AV139" s="14" t="s">
        <v>86</v>
      </c>
      <c r="AW139" s="14" t="s">
        <v>32</v>
      </c>
      <c r="AX139" s="14" t="s">
        <v>84</v>
      </c>
      <c r="AY139" s="199" t="s">
        <v>121</v>
      </c>
    </row>
    <row r="140" s="2" customFormat="1" ht="24.15" customHeight="1">
      <c r="A140" s="38"/>
      <c r="B140" s="171"/>
      <c r="C140" s="172" t="s">
        <v>140</v>
      </c>
      <c r="D140" s="172" t="s">
        <v>124</v>
      </c>
      <c r="E140" s="173" t="s">
        <v>202</v>
      </c>
      <c r="F140" s="174" t="s">
        <v>203</v>
      </c>
      <c r="G140" s="175" t="s">
        <v>189</v>
      </c>
      <c r="H140" s="176">
        <v>5.7000000000000002</v>
      </c>
      <c r="I140" s="177"/>
      <c r="J140" s="178">
        <f>ROUND(I140*H140,2)</f>
        <v>0</v>
      </c>
      <c r="K140" s="174" t="s">
        <v>149</v>
      </c>
      <c r="L140" s="39"/>
      <c r="M140" s="179" t="s">
        <v>1</v>
      </c>
      <c r="N140" s="180" t="s">
        <v>41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0.26000000000000001</v>
      </c>
      <c r="T140" s="182">
        <f>S140*H140</f>
        <v>1.4820000000000002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140</v>
      </c>
      <c r="AT140" s="183" t="s">
        <v>124</v>
      </c>
      <c r="AU140" s="183" t="s">
        <v>86</v>
      </c>
      <c r="AY140" s="19" t="s">
        <v>121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84</v>
      </c>
      <c r="BK140" s="184">
        <f>ROUND(I140*H140,2)</f>
        <v>0</v>
      </c>
      <c r="BL140" s="19" t="s">
        <v>140</v>
      </c>
      <c r="BM140" s="183" t="s">
        <v>204</v>
      </c>
    </row>
    <row r="141" s="14" customFormat="1">
      <c r="A141" s="14"/>
      <c r="B141" s="198"/>
      <c r="C141" s="14"/>
      <c r="D141" s="191" t="s">
        <v>191</v>
      </c>
      <c r="E141" s="199" t="s">
        <v>1</v>
      </c>
      <c r="F141" s="200" t="s">
        <v>205</v>
      </c>
      <c r="G141" s="14"/>
      <c r="H141" s="201">
        <v>5.7000000000000002</v>
      </c>
      <c r="I141" s="202"/>
      <c r="J141" s="14"/>
      <c r="K141" s="14"/>
      <c r="L141" s="198"/>
      <c r="M141" s="203"/>
      <c r="N141" s="204"/>
      <c r="O141" s="204"/>
      <c r="P141" s="204"/>
      <c r="Q141" s="204"/>
      <c r="R141" s="204"/>
      <c r="S141" s="204"/>
      <c r="T141" s="20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9" t="s">
        <v>191</v>
      </c>
      <c r="AU141" s="199" t="s">
        <v>86</v>
      </c>
      <c r="AV141" s="14" t="s">
        <v>86</v>
      </c>
      <c r="AW141" s="14" t="s">
        <v>32</v>
      </c>
      <c r="AX141" s="14" t="s">
        <v>84</v>
      </c>
      <c r="AY141" s="199" t="s">
        <v>121</v>
      </c>
    </row>
    <row r="142" s="2" customFormat="1" ht="16.5" customHeight="1">
      <c r="A142" s="38"/>
      <c r="B142" s="171"/>
      <c r="C142" s="172" t="s">
        <v>120</v>
      </c>
      <c r="D142" s="172" t="s">
        <v>124</v>
      </c>
      <c r="E142" s="173" t="s">
        <v>206</v>
      </c>
      <c r="F142" s="174" t="s">
        <v>207</v>
      </c>
      <c r="G142" s="175" t="s">
        <v>189</v>
      </c>
      <c r="H142" s="176">
        <v>21.899999999999999</v>
      </c>
      <c r="I142" s="177"/>
      <c r="J142" s="178">
        <f>ROUND(I142*H142,2)</f>
        <v>0</v>
      </c>
      <c r="K142" s="174" t="s">
        <v>149</v>
      </c>
      <c r="L142" s="39"/>
      <c r="M142" s="179" t="s">
        <v>1</v>
      </c>
      <c r="N142" s="180" t="s">
        <v>41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0.098000000000000004</v>
      </c>
      <c r="T142" s="182">
        <f>S142*H142</f>
        <v>2.1461999999999999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140</v>
      </c>
      <c r="AT142" s="183" t="s">
        <v>124</v>
      </c>
      <c r="AU142" s="183" t="s">
        <v>86</v>
      </c>
      <c r="AY142" s="19" t="s">
        <v>121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84</v>
      </c>
      <c r="BK142" s="184">
        <f>ROUND(I142*H142,2)</f>
        <v>0</v>
      </c>
      <c r="BL142" s="19" t="s">
        <v>140</v>
      </c>
      <c r="BM142" s="183" t="s">
        <v>208</v>
      </c>
    </row>
    <row r="143" s="14" customFormat="1">
      <c r="A143" s="14"/>
      <c r="B143" s="198"/>
      <c r="C143" s="14"/>
      <c r="D143" s="191" t="s">
        <v>191</v>
      </c>
      <c r="E143" s="199" t="s">
        <v>1</v>
      </c>
      <c r="F143" s="200" t="s">
        <v>209</v>
      </c>
      <c r="G143" s="14"/>
      <c r="H143" s="201">
        <v>5.9000000000000004</v>
      </c>
      <c r="I143" s="202"/>
      <c r="J143" s="14"/>
      <c r="K143" s="14"/>
      <c r="L143" s="198"/>
      <c r="M143" s="203"/>
      <c r="N143" s="204"/>
      <c r="O143" s="204"/>
      <c r="P143" s="204"/>
      <c r="Q143" s="204"/>
      <c r="R143" s="204"/>
      <c r="S143" s="204"/>
      <c r="T143" s="20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9" t="s">
        <v>191</v>
      </c>
      <c r="AU143" s="199" t="s">
        <v>86</v>
      </c>
      <c r="AV143" s="14" t="s">
        <v>86</v>
      </c>
      <c r="AW143" s="14" t="s">
        <v>32</v>
      </c>
      <c r="AX143" s="14" t="s">
        <v>76</v>
      </c>
      <c r="AY143" s="199" t="s">
        <v>121</v>
      </c>
    </row>
    <row r="144" s="14" customFormat="1">
      <c r="A144" s="14"/>
      <c r="B144" s="198"/>
      <c r="C144" s="14"/>
      <c r="D144" s="191" t="s">
        <v>191</v>
      </c>
      <c r="E144" s="199" t="s">
        <v>1</v>
      </c>
      <c r="F144" s="200" t="s">
        <v>210</v>
      </c>
      <c r="G144" s="14"/>
      <c r="H144" s="201">
        <v>16</v>
      </c>
      <c r="I144" s="202"/>
      <c r="J144" s="14"/>
      <c r="K144" s="14"/>
      <c r="L144" s="198"/>
      <c r="M144" s="203"/>
      <c r="N144" s="204"/>
      <c r="O144" s="204"/>
      <c r="P144" s="204"/>
      <c r="Q144" s="204"/>
      <c r="R144" s="204"/>
      <c r="S144" s="204"/>
      <c r="T144" s="20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9" t="s">
        <v>191</v>
      </c>
      <c r="AU144" s="199" t="s">
        <v>86</v>
      </c>
      <c r="AV144" s="14" t="s">
        <v>86</v>
      </c>
      <c r="AW144" s="14" t="s">
        <v>32</v>
      </c>
      <c r="AX144" s="14" t="s">
        <v>76</v>
      </c>
      <c r="AY144" s="199" t="s">
        <v>121</v>
      </c>
    </row>
    <row r="145" s="15" customFormat="1">
      <c r="A145" s="15"/>
      <c r="B145" s="206"/>
      <c r="C145" s="15"/>
      <c r="D145" s="191" t="s">
        <v>191</v>
      </c>
      <c r="E145" s="207" t="s">
        <v>1</v>
      </c>
      <c r="F145" s="208" t="s">
        <v>211</v>
      </c>
      <c r="G145" s="15"/>
      <c r="H145" s="209">
        <v>21.899999999999999</v>
      </c>
      <c r="I145" s="210"/>
      <c r="J145" s="15"/>
      <c r="K145" s="15"/>
      <c r="L145" s="206"/>
      <c r="M145" s="211"/>
      <c r="N145" s="212"/>
      <c r="O145" s="212"/>
      <c r="P145" s="212"/>
      <c r="Q145" s="212"/>
      <c r="R145" s="212"/>
      <c r="S145" s="212"/>
      <c r="T145" s="21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7" t="s">
        <v>191</v>
      </c>
      <c r="AU145" s="207" t="s">
        <v>86</v>
      </c>
      <c r="AV145" s="15" t="s">
        <v>140</v>
      </c>
      <c r="AW145" s="15" t="s">
        <v>32</v>
      </c>
      <c r="AX145" s="15" t="s">
        <v>84</v>
      </c>
      <c r="AY145" s="207" t="s">
        <v>121</v>
      </c>
    </row>
    <row r="146" s="2" customFormat="1" ht="24.15" customHeight="1">
      <c r="A146" s="38"/>
      <c r="B146" s="171"/>
      <c r="C146" s="172" t="s">
        <v>146</v>
      </c>
      <c r="D146" s="172" t="s">
        <v>124</v>
      </c>
      <c r="E146" s="173" t="s">
        <v>212</v>
      </c>
      <c r="F146" s="174" t="s">
        <v>213</v>
      </c>
      <c r="G146" s="175" t="s">
        <v>189</v>
      </c>
      <c r="H146" s="176">
        <v>428.5</v>
      </c>
      <c r="I146" s="177"/>
      <c r="J146" s="178">
        <f>ROUND(I146*H146,2)</f>
        <v>0</v>
      </c>
      <c r="K146" s="174" t="s">
        <v>149</v>
      </c>
      <c r="L146" s="39"/>
      <c r="M146" s="179" t="s">
        <v>1</v>
      </c>
      <c r="N146" s="180" t="s">
        <v>41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0.28999999999999998</v>
      </c>
      <c r="T146" s="182">
        <f>S146*H146</f>
        <v>124.26499999999999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140</v>
      </c>
      <c r="AT146" s="183" t="s">
        <v>124</v>
      </c>
      <c r="AU146" s="183" t="s">
        <v>86</v>
      </c>
      <c r="AY146" s="19" t="s">
        <v>121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84</v>
      </c>
      <c r="BK146" s="184">
        <f>ROUND(I146*H146,2)</f>
        <v>0</v>
      </c>
      <c r="BL146" s="19" t="s">
        <v>140</v>
      </c>
      <c r="BM146" s="183" t="s">
        <v>214</v>
      </c>
    </row>
    <row r="147" s="14" customFormat="1">
      <c r="A147" s="14"/>
      <c r="B147" s="198"/>
      <c r="C147" s="14"/>
      <c r="D147" s="191" t="s">
        <v>191</v>
      </c>
      <c r="E147" s="199" t="s">
        <v>1</v>
      </c>
      <c r="F147" s="200" t="s">
        <v>215</v>
      </c>
      <c r="G147" s="14"/>
      <c r="H147" s="201">
        <v>77.200000000000003</v>
      </c>
      <c r="I147" s="202"/>
      <c r="J147" s="14"/>
      <c r="K147" s="14"/>
      <c r="L147" s="198"/>
      <c r="M147" s="203"/>
      <c r="N147" s="204"/>
      <c r="O147" s="204"/>
      <c r="P147" s="204"/>
      <c r="Q147" s="204"/>
      <c r="R147" s="204"/>
      <c r="S147" s="204"/>
      <c r="T147" s="20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9" t="s">
        <v>191</v>
      </c>
      <c r="AU147" s="199" t="s">
        <v>86</v>
      </c>
      <c r="AV147" s="14" t="s">
        <v>86</v>
      </c>
      <c r="AW147" s="14" t="s">
        <v>32</v>
      </c>
      <c r="AX147" s="14" t="s">
        <v>76</v>
      </c>
      <c r="AY147" s="199" t="s">
        <v>121</v>
      </c>
    </row>
    <row r="148" s="14" customFormat="1">
      <c r="A148" s="14"/>
      <c r="B148" s="198"/>
      <c r="C148" s="14"/>
      <c r="D148" s="191" t="s">
        <v>191</v>
      </c>
      <c r="E148" s="199" t="s">
        <v>1</v>
      </c>
      <c r="F148" s="200" t="s">
        <v>216</v>
      </c>
      <c r="G148" s="14"/>
      <c r="H148" s="201">
        <v>24</v>
      </c>
      <c r="I148" s="202"/>
      <c r="J148" s="14"/>
      <c r="K148" s="14"/>
      <c r="L148" s="198"/>
      <c r="M148" s="203"/>
      <c r="N148" s="204"/>
      <c r="O148" s="204"/>
      <c r="P148" s="204"/>
      <c r="Q148" s="204"/>
      <c r="R148" s="204"/>
      <c r="S148" s="204"/>
      <c r="T148" s="20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9" t="s">
        <v>191</v>
      </c>
      <c r="AU148" s="199" t="s">
        <v>86</v>
      </c>
      <c r="AV148" s="14" t="s">
        <v>86</v>
      </c>
      <c r="AW148" s="14" t="s">
        <v>32</v>
      </c>
      <c r="AX148" s="14" t="s">
        <v>76</v>
      </c>
      <c r="AY148" s="199" t="s">
        <v>121</v>
      </c>
    </row>
    <row r="149" s="14" customFormat="1">
      <c r="A149" s="14"/>
      <c r="B149" s="198"/>
      <c r="C149" s="14"/>
      <c r="D149" s="191" t="s">
        <v>191</v>
      </c>
      <c r="E149" s="199" t="s">
        <v>1</v>
      </c>
      <c r="F149" s="200" t="s">
        <v>217</v>
      </c>
      <c r="G149" s="14"/>
      <c r="H149" s="201">
        <v>5.7000000000000002</v>
      </c>
      <c r="I149" s="202"/>
      <c r="J149" s="14"/>
      <c r="K149" s="14"/>
      <c r="L149" s="198"/>
      <c r="M149" s="203"/>
      <c r="N149" s="204"/>
      <c r="O149" s="204"/>
      <c r="P149" s="204"/>
      <c r="Q149" s="204"/>
      <c r="R149" s="204"/>
      <c r="S149" s="204"/>
      <c r="T149" s="20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9" t="s">
        <v>191</v>
      </c>
      <c r="AU149" s="199" t="s">
        <v>86</v>
      </c>
      <c r="AV149" s="14" t="s">
        <v>86</v>
      </c>
      <c r="AW149" s="14" t="s">
        <v>32</v>
      </c>
      <c r="AX149" s="14" t="s">
        <v>76</v>
      </c>
      <c r="AY149" s="199" t="s">
        <v>121</v>
      </c>
    </row>
    <row r="150" s="14" customFormat="1">
      <c r="A150" s="14"/>
      <c r="B150" s="198"/>
      <c r="C150" s="14"/>
      <c r="D150" s="191" t="s">
        <v>191</v>
      </c>
      <c r="E150" s="199" t="s">
        <v>1</v>
      </c>
      <c r="F150" s="200" t="s">
        <v>218</v>
      </c>
      <c r="G150" s="14"/>
      <c r="H150" s="201">
        <v>21.899999999999999</v>
      </c>
      <c r="I150" s="202"/>
      <c r="J150" s="14"/>
      <c r="K150" s="14"/>
      <c r="L150" s="198"/>
      <c r="M150" s="203"/>
      <c r="N150" s="204"/>
      <c r="O150" s="204"/>
      <c r="P150" s="204"/>
      <c r="Q150" s="204"/>
      <c r="R150" s="204"/>
      <c r="S150" s="204"/>
      <c r="T150" s="20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9" t="s">
        <v>191</v>
      </c>
      <c r="AU150" s="199" t="s">
        <v>86</v>
      </c>
      <c r="AV150" s="14" t="s">
        <v>86</v>
      </c>
      <c r="AW150" s="14" t="s">
        <v>32</v>
      </c>
      <c r="AX150" s="14" t="s">
        <v>76</v>
      </c>
      <c r="AY150" s="199" t="s">
        <v>121</v>
      </c>
    </row>
    <row r="151" s="14" customFormat="1">
      <c r="A151" s="14"/>
      <c r="B151" s="198"/>
      <c r="C151" s="14"/>
      <c r="D151" s="191" t="s">
        <v>191</v>
      </c>
      <c r="E151" s="199" t="s">
        <v>1</v>
      </c>
      <c r="F151" s="200" t="s">
        <v>219</v>
      </c>
      <c r="G151" s="14"/>
      <c r="H151" s="201">
        <v>299.69999999999999</v>
      </c>
      <c r="I151" s="202"/>
      <c r="J151" s="14"/>
      <c r="K151" s="14"/>
      <c r="L151" s="198"/>
      <c r="M151" s="203"/>
      <c r="N151" s="204"/>
      <c r="O151" s="204"/>
      <c r="P151" s="204"/>
      <c r="Q151" s="204"/>
      <c r="R151" s="204"/>
      <c r="S151" s="204"/>
      <c r="T151" s="20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9" t="s">
        <v>191</v>
      </c>
      <c r="AU151" s="199" t="s">
        <v>86</v>
      </c>
      <c r="AV151" s="14" t="s">
        <v>86</v>
      </c>
      <c r="AW151" s="14" t="s">
        <v>32</v>
      </c>
      <c r="AX151" s="14" t="s">
        <v>76</v>
      </c>
      <c r="AY151" s="199" t="s">
        <v>121</v>
      </c>
    </row>
    <row r="152" s="15" customFormat="1">
      <c r="A152" s="15"/>
      <c r="B152" s="206"/>
      <c r="C152" s="15"/>
      <c r="D152" s="191" t="s">
        <v>191</v>
      </c>
      <c r="E152" s="207" t="s">
        <v>1</v>
      </c>
      <c r="F152" s="208" t="s">
        <v>211</v>
      </c>
      <c r="G152" s="15"/>
      <c r="H152" s="209">
        <v>428.5</v>
      </c>
      <c r="I152" s="210"/>
      <c r="J152" s="15"/>
      <c r="K152" s="15"/>
      <c r="L152" s="206"/>
      <c r="M152" s="211"/>
      <c r="N152" s="212"/>
      <c r="O152" s="212"/>
      <c r="P152" s="212"/>
      <c r="Q152" s="212"/>
      <c r="R152" s="212"/>
      <c r="S152" s="212"/>
      <c r="T152" s="21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7" t="s">
        <v>191</v>
      </c>
      <c r="AU152" s="207" t="s">
        <v>86</v>
      </c>
      <c r="AV152" s="15" t="s">
        <v>140</v>
      </c>
      <c r="AW152" s="15" t="s">
        <v>32</v>
      </c>
      <c r="AX152" s="15" t="s">
        <v>84</v>
      </c>
      <c r="AY152" s="207" t="s">
        <v>121</v>
      </c>
    </row>
    <row r="153" s="2" customFormat="1" ht="24.15" customHeight="1">
      <c r="A153" s="38"/>
      <c r="B153" s="171"/>
      <c r="C153" s="172" t="s">
        <v>151</v>
      </c>
      <c r="D153" s="172" t="s">
        <v>124</v>
      </c>
      <c r="E153" s="173" t="s">
        <v>220</v>
      </c>
      <c r="F153" s="174" t="s">
        <v>221</v>
      </c>
      <c r="G153" s="175" t="s">
        <v>189</v>
      </c>
      <c r="H153" s="176">
        <v>299.69999999999999</v>
      </c>
      <c r="I153" s="177"/>
      <c r="J153" s="178">
        <f>ROUND(I153*H153,2)</f>
        <v>0</v>
      </c>
      <c r="K153" s="174" t="s">
        <v>149</v>
      </c>
      <c r="L153" s="39"/>
      <c r="M153" s="179" t="s">
        <v>1</v>
      </c>
      <c r="N153" s="180" t="s">
        <v>41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0.23999999999999999</v>
      </c>
      <c r="T153" s="182">
        <f>S153*H153</f>
        <v>71.927999999999997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140</v>
      </c>
      <c r="AT153" s="183" t="s">
        <v>124</v>
      </c>
      <c r="AU153" s="183" t="s">
        <v>86</v>
      </c>
      <c r="AY153" s="19" t="s">
        <v>121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84</v>
      </c>
      <c r="BK153" s="184">
        <f>ROUND(I153*H153,2)</f>
        <v>0</v>
      </c>
      <c r="BL153" s="19" t="s">
        <v>140</v>
      </c>
      <c r="BM153" s="183" t="s">
        <v>222</v>
      </c>
    </row>
    <row r="154" s="14" customFormat="1">
      <c r="A154" s="14"/>
      <c r="B154" s="198"/>
      <c r="C154" s="14"/>
      <c r="D154" s="191" t="s">
        <v>191</v>
      </c>
      <c r="E154" s="199" t="s">
        <v>1</v>
      </c>
      <c r="F154" s="200" t="s">
        <v>223</v>
      </c>
      <c r="G154" s="14"/>
      <c r="H154" s="201">
        <v>299.69999999999999</v>
      </c>
      <c r="I154" s="202"/>
      <c r="J154" s="14"/>
      <c r="K154" s="14"/>
      <c r="L154" s="198"/>
      <c r="M154" s="203"/>
      <c r="N154" s="204"/>
      <c r="O154" s="204"/>
      <c r="P154" s="204"/>
      <c r="Q154" s="204"/>
      <c r="R154" s="204"/>
      <c r="S154" s="204"/>
      <c r="T154" s="20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9" t="s">
        <v>191</v>
      </c>
      <c r="AU154" s="199" t="s">
        <v>86</v>
      </c>
      <c r="AV154" s="14" t="s">
        <v>86</v>
      </c>
      <c r="AW154" s="14" t="s">
        <v>32</v>
      </c>
      <c r="AX154" s="14" t="s">
        <v>84</v>
      </c>
      <c r="AY154" s="199" t="s">
        <v>121</v>
      </c>
    </row>
    <row r="155" s="2" customFormat="1" ht="16.5" customHeight="1">
      <c r="A155" s="38"/>
      <c r="B155" s="171"/>
      <c r="C155" s="172" t="s">
        <v>157</v>
      </c>
      <c r="D155" s="172" t="s">
        <v>124</v>
      </c>
      <c r="E155" s="173" t="s">
        <v>224</v>
      </c>
      <c r="F155" s="174" t="s">
        <v>225</v>
      </c>
      <c r="G155" s="175" t="s">
        <v>226</v>
      </c>
      <c r="H155" s="176">
        <v>142.19999999999999</v>
      </c>
      <c r="I155" s="177"/>
      <c r="J155" s="178">
        <f>ROUND(I155*H155,2)</f>
        <v>0</v>
      </c>
      <c r="K155" s="174" t="s">
        <v>149</v>
      </c>
      <c r="L155" s="39"/>
      <c r="M155" s="179" t="s">
        <v>1</v>
      </c>
      <c r="N155" s="180" t="s">
        <v>41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0.040000000000000001</v>
      </c>
      <c r="T155" s="182">
        <f>S155*H155</f>
        <v>5.6879999999999997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140</v>
      </c>
      <c r="AT155" s="183" t="s">
        <v>124</v>
      </c>
      <c r="AU155" s="183" t="s">
        <v>86</v>
      </c>
      <c r="AY155" s="19" t="s">
        <v>121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84</v>
      </c>
      <c r="BK155" s="184">
        <f>ROUND(I155*H155,2)</f>
        <v>0</v>
      </c>
      <c r="BL155" s="19" t="s">
        <v>140</v>
      </c>
      <c r="BM155" s="183" t="s">
        <v>227</v>
      </c>
    </row>
    <row r="156" s="14" customFormat="1">
      <c r="A156" s="14"/>
      <c r="B156" s="198"/>
      <c r="C156" s="14"/>
      <c r="D156" s="191" t="s">
        <v>191</v>
      </c>
      <c r="E156" s="199" t="s">
        <v>1</v>
      </c>
      <c r="F156" s="200" t="s">
        <v>228</v>
      </c>
      <c r="G156" s="14"/>
      <c r="H156" s="201">
        <v>104.2</v>
      </c>
      <c r="I156" s="202"/>
      <c r="J156" s="14"/>
      <c r="K156" s="14"/>
      <c r="L156" s="198"/>
      <c r="M156" s="203"/>
      <c r="N156" s="204"/>
      <c r="O156" s="204"/>
      <c r="P156" s="204"/>
      <c r="Q156" s="204"/>
      <c r="R156" s="204"/>
      <c r="S156" s="204"/>
      <c r="T156" s="20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9" t="s">
        <v>191</v>
      </c>
      <c r="AU156" s="199" t="s">
        <v>86</v>
      </c>
      <c r="AV156" s="14" t="s">
        <v>86</v>
      </c>
      <c r="AW156" s="14" t="s">
        <v>32</v>
      </c>
      <c r="AX156" s="14" t="s">
        <v>76</v>
      </c>
      <c r="AY156" s="199" t="s">
        <v>121</v>
      </c>
    </row>
    <row r="157" s="14" customFormat="1">
      <c r="A157" s="14"/>
      <c r="B157" s="198"/>
      <c r="C157" s="14"/>
      <c r="D157" s="191" t="s">
        <v>191</v>
      </c>
      <c r="E157" s="199" t="s">
        <v>1</v>
      </c>
      <c r="F157" s="200" t="s">
        <v>229</v>
      </c>
      <c r="G157" s="14"/>
      <c r="H157" s="201">
        <v>38</v>
      </c>
      <c r="I157" s="202"/>
      <c r="J157" s="14"/>
      <c r="K157" s="14"/>
      <c r="L157" s="198"/>
      <c r="M157" s="203"/>
      <c r="N157" s="204"/>
      <c r="O157" s="204"/>
      <c r="P157" s="204"/>
      <c r="Q157" s="204"/>
      <c r="R157" s="204"/>
      <c r="S157" s="204"/>
      <c r="T157" s="20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9" t="s">
        <v>191</v>
      </c>
      <c r="AU157" s="199" t="s">
        <v>86</v>
      </c>
      <c r="AV157" s="14" t="s">
        <v>86</v>
      </c>
      <c r="AW157" s="14" t="s">
        <v>32</v>
      </c>
      <c r="AX157" s="14" t="s">
        <v>76</v>
      </c>
      <c r="AY157" s="199" t="s">
        <v>121</v>
      </c>
    </row>
    <row r="158" s="15" customFormat="1">
      <c r="A158" s="15"/>
      <c r="B158" s="206"/>
      <c r="C158" s="15"/>
      <c r="D158" s="191" t="s">
        <v>191</v>
      </c>
      <c r="E158" s="207" t="s">
        <v>1</v>
      </c>
      <c r="F158" s="208" t="s">
        <v>211</v>
      </c>
      <c r="G158" s="15"/>
      <c r="H158" s="209">
        <v>142.19999999999999</v>
      </c>
      <c r="I158" s="210"/>
      <c r="J158" s="15"/>
      <c r="K158" s="15"/>
      <c r="L158" s="206"/>
      <c r="M158" s="211"/>
      <c r="N158" s="212"/>
      <c r="O158" s="212"/>
      <c r="P158" s="212"/>
      <c r="Q158" s="212"/>
      <c r="R158" s="212"/>
      <c r="S158" s="212"/>
      <c r="T158" s="21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07" t="s">
        <v>191</v>
      </c>
      <c r="AU158" s="207" t="s">
        <v>86</v>
      </c>
      <c r="AV158" s="15" t="s">
        <v>140</v>
      </c>
      <c r="AW158" s="15" t="s">
        <v>32</v>
      </c>
      <c r="AX158" s="15" t="s">
        <v>84</v>
      </c>
      <c r="AY158" s="207" t="s">
        <v>121</v>
      </c>
    </row>
    <row r="159" s="2" customFormat="1" ht="24.15" customHeight="1">
      <c r="A159" s="38"/>
      <c r="B159" s="171"/>
      <c r="C159" s="172" t="s">
        <v>161</v>
      </c>
      <c r="D159" s="172" t="s">
        <v>124</v>
      </c>
      <c r="E159" s="173" t="s">
        <v>230</v>
      </c>
      <c r="F159" s="174" t="s">
        <v>231</v>
      </c>
      <c r="G159" s="175" t="s">
        <v>226</v>
      </c>
      <c r="H159" s="176">
        <v>8</v>
      </c>
      <c r="I159" s="177"/>
      <c r="J159" s="178">
        <f>ROUND(I159*H159,2)</f>
        <v>0</v>
      </c>
      <c r="K159" s="174" t="s">
        <v>149</v>
      </c>
      <c r="L159" s="39"/>
      <c r="M159" s="179" t="s">
        <v>1</v>
      </c>
      <c r="N159" s="180" t="s">
        <v>41</v>
      </c>
      <c r="O159" s="77"/>
      <c r="P159" s="181">
        <f>O159*H159</f>
        <v>0</v>
      </c>
      <c r="Q159" s="181">
        <v>0.036900000000000002</v>
      </c>
      <c r="R159" s="181">
        <f>Q159*H159</f>
        <v>0.29520000000000002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140</v>
      </c>
      <c r="AT159" s="183" t="s">
        <v>124</v>
      </c>
      <c r="AU159" s="183" t="s">
        <v>86</v>
      </c>
      <c r="AY159" s="19" t="s">
        <v>121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84</v>
      </c>
      <c r="BK159" s="184">
        <f>ROUND(I159*H159,2)</f>
        <v>0</v>
      </c>
      <c r="BL159" s="19" t="s">
        <v>140</v>
      </c>
      <c r="BM159" s="183" t="s">
        <v>232</v>
      </c>
    </row>
    <row r="160" s="13" customFormat="1">
      <c r="A160" s="13"/>
      <c r="B160" s="190"/>
      <c r="C160" s="13"/>
      <c r="D160" s="191" t="s">
        <v>191</v>
      </c>
      <c r="E160" s="192" t="s">
        <v>1</v>
      </c>
      <c r="F160" s="193" t="s">
        <v>233</v>
      </c>
      <c r="G160" s="13"/>
      <c r="H160" s="192" t="s">
        <v>1</v>
      </c>
      <c r="I160" s="194"/>
      <c r="J160" s="13"/>
      <c r="K160" s="13"/>
      <c r="L160" s="190"/>
      <c r="M160" s="195"/>
      <c r="N160" s="196"/>
      <c r="O160" s="196"/>
      <c r="P160" s="196"/>
      <c r="Q160" s="196"/>
      <c r="R160" s="196"/>
      <c r="S160" s="196"/>
      <c r="T160" s="19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191</v>
      </c>
      <c r="AU160" s="192" t="s">
        <v>86</v>
      </c>
      <c r="AV160" s="13" t="s">
        <v>84</v>
      </c>
      <c r="AW160" s="13" t="s">
        <v>32</v>
      </c>
      <c r="AX160" s="13" t="s">
        <v>76</v>
      </c>
      <c r="AY160" s="192" t="s">
        <v>121</v>
      </c>
    </row>
    <row r="161" s="14" customFormat="1">
      <c r="A161" s="14"/>
      <c r="B161" s="198"/>
      <c r="C161" s="14"/>
      <c r="D161" s="191" t="s">
        <v>191</v>
      </c>
      <c r="E161" s="199" t="s">
        <v>1</v>
      </c>
      <c r="F161" s="200" t="s">
        <v>234</v>
      </c>
      <c r="G161" s="14"/>
      <c r="H161" s="201">
        <v>8</v>
      </c>
      <c r="I161" s="202"/>
      <c r="J161" s="14"/>
      <c r="K161" s="14"/>
      <c r="L161" s="198"/>
      <c r="M161" s="203"/>
      <c r="N161" s="204"/>
      <c r="O161" s="204"/>
      <c r="P161" s="204"/>
      <c r="Q161" s="204"/>
      <c r="R161" s="204"/>
      <c r="S161" s="204"/>
      <c r="T161" s="20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9" t="s">
        <v>191</v>
      </c>
      <c r="AU161" s="199" t="s">
        <v>86</v>
      </c>
      <c r="AV161" s="14" t="s">
        <v>86</v>
      </c>
      <c r="AW161" s="14" t="s">
        <v>32</v>
      </c>
      <c r="AX161" s="14" t="s">
        <v>84</v>
      </c>
      <c r="AY161" s="199" t="s">
        <v>121</v>
      </c>
    </row>
    <row r="162" s="2" customFormat="1" ht="33" customHeight="1">
      <c r="A162" s="38"/>
      <c r="B162" s="171"/>
      <c r="C162" s="172" t="s">
        <v>165</v>
      </c>
      <c r="D162" s="172" t="s">
        <v>124</v>
      </c>
      <c r="E162" s="173" t="s">
        <v>235</v>
      </c>
      <c r="F162" s="174" t="s">
        <v>236</v>
      </c>
      <c r="G162" s="175" t="s">
        <v>237</v>
      </c>
      <c r="H162" s="176">
        <v>22.920000000000002</v>
      </c>
      <c r="I162" s="177"/>
      <c r="J162" s="178">
        <f>ROUND(I162*H162,2)</f>
        <v>0</v>
      </c>
      <c r="K162" s="174" t="s">
        <v>149</v>
      </c>
      <c r="L162" s="39"/>
      <c r="M162" s="179" t="s">
        <v>1</v>
      </c>
      <c r="N162" s="180" t="s">
        <v>41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140</v>
      </c>
      <c r="AT162" s="183" t="s">
        <v>124</v>
      </c>
      <c r="AU162" s="183" t="s">
        <v>86</v>
      </c>
      <c r="AY162" s="19" t="s">
        <v>121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84</v>
      </c>
      <c r="BK162" s="184">
        <f>ROUND(I162*H162,2)</f>
        <v>0</v>
      </c>
      <c r="BL162" s="19" t="s">
        <v>140</v>
      </c>
      <c r="BM162" s="183" t="s">
        <v>238</v>
      </c>
    </row>
    <row r="163" s="14" customFormat="1">
      <c r="A163" s="14"/>
      <c r="B163" s="198"/>
      <c r="C163" s="14"/>
      <c r="D163" s="191" t="s">
        <v>191</v>
      </c>
      <c r="E163" s="199" t="s">
        <v>1</v>
      </c>
      <c r="F163" s="200" t="s">
        <v>239</v>
      </c>
      <c r="G163" s="14"/>
      <c r="H163" s="201">
        <v>22.920000000000002</v>
      </c>
      <c r="I163" s="202"/>
      <c r="J163" s="14"/>
      <c r="K163" s="14"/>
      <c r="L163" s="198"/>
      <c r="M163" s="203"/>
      <c r="N163" s="204"/>
      <c r="O163" s="204"/>
      <c r="P163" s="204"/>
      <c r="Q163" s="204"/>
      <c r="R163" s="204"/>
      <c r="S163" s="204"/>
      <c r="T163" s="20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9" t="s">
        <v>191</v>
      </c>
      <c r="AU163" s="199" t="s">
        <v>86</v>
      </c>
      <c r="AV163" s="14" t="s">
        <v>86</v>
      </c>
      <c r="AW163" s="14" t="s">
        <v>32</v>
      </c>
      <c r="AX163" s="14" t="s">
        <v>84</v>
      </c>
      <c r="AY163" s="199" t="s">
        <v>121</v>
      </c>
    </row>
    <row r="164" s="2" customFormat="1" ht="33" customHeight="1">
      <c r="A164" s="38"/>
      <c r="B164" s="171"/>
      <c r="C164" s="172" t="s">
        <v>240</v>
      </c>
      <c r="D164" s="172" t="s">
        <v>124</v>
      </c>
      <c r="E164" s="173" t="s">
        <v>241</v>
      </c>
      <c r="F164" s="174" t="s">
        <v>242</v>
      </c>
      <c r="G164" s="175" t="s">
        <v>237</v>
      </c>
      <c r="H164" s="176">
        <v>346.20100000000002</v>
      </c>
      <c r="I164" s="177"/>
      <c r="J164" s="178">
        <f>ROUND(I164*H164,2)</f>
        <v>0</v>
      </c>
      <c r="K164" s="174" t="s">
        <v>149</v>
      </c>
      <c r="L164" s="39"/>
      <c r="M164" s="179" t="s">
        <v>1</v>
      </c>
      <c r="N164" s="180" t="s">
        <v>41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140</v>
      </c>
      <c r="AT164" s="183" t="s">
        <v>124</v>
      </c>
      <c r="AU164" s="183" t="s">
        <v>86</v>
      </c>
      <c r="AY164" s="19" t="s">
        <v>121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84</v>
      </c>
      <c r="BK164" s="184">
        <f>ROUND(I164*H164,2)</f>
        <v>0</v>
      </c>
      <c r="BL164" s="19" t="s">
        <v>140</v>
      </c>
      <c r="BM164" s="183" t="s">
        <v>243</v>
      </c>
    </row>
    <row r="165" s="14" customFormat="1">
      <c r="A165" s="14"/>
      <c r="B165" s="198"/>
      <c r="C165" s="14"/>
      <c r="D165" s="191" t="s">
        <v>191</v>
      </c>
      <c r="E165" s="199" t="s">
        <v>1</v>
      </c>
      <c r="F165" s="200" t="s">
        <v>244</v>
      </c>
      <c r="G165" s="14"/>
      <c r="H165" s="201">
        <v>197.97</v>
      </c>
      <c r="I165" s="202"/>
      <c r="J165" s="14"/>
      <c r="K165" s="14"/>
      <c r="L165" s="198"/>
      <c r="M165" s="203"/>
      <c r="N165" s="204"/>
      <c r="O165" s="204"/>
      <c r="P165" s="204"/>
      <c r="Q165" s="204"/>
      <c r="R165" s="204"/>
      <c r="S165" s="204"/>
      <c r="T165" s="20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9" t="s">
        <v>191</v>
      </c>
      <c r="AU165" s="199" t="s">
        <v>86</v>
      </c>
      <c r="AV165" s="14" t="s">
        <v>86</v>
      </c>
      <c r="AW165" s="14" t="s">
        <v>32</v>
      </c>
      <c r="AX165" s="14" t="s">
        <v>76</v>
      </c>
      <c r="AY165" s="199" t="s">
        <v>121</v>
      </c>
    </row>
    <row r="166" s="13" customFormat="1">
      <c r="A166" s="13"/>
      <c r="B166" s="190"/>
      <c r="C166" s="13"/>
      <c r="D166" s="191" t="s">
        <v>191</v>
      </c>
      <c r="E166" s="192" t="s">
        <v>1</v>
      </c>
      <c r="F166" s="193" t="s">
        <v>245</v>
      </c>
      <c r="G166" s="13"/>
      <c r="H166" s="192" t="s">
        <v>1</v>
      </c>
      <c r="I166" s="194"/>
      <c r="J166" s="13"/>
      <c r="K166" s="13"/>
      <c r="L166" s="190"/>
      <c r="M166" s="195"/>
      <c r="N166" s="196"/>
      <c r="O166" s="196"/>
      <c r="P166" s="196"/>
      <c r="Q166" s="196"/>
      <c r="R166" s="196"/>
      <c r="S166" s="196"/>
      <c r="T166" s="19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2" t="s">
        <v>191</v>
      </c>
      <c r="AU166" s="192" t="s">
        <v>86</v>
      </c>
      <c r="AV166" s="13" t="s">
        <v>84</v>
      </c>
      <c r="AW166" s="13" t="s">
        <v>32</v>
      </c>
      <c r="AX166" s="13" t="s">
        <v>76</v>
      </c>
      <c r="AY166" s="192" t="s">
        <v>121</v>
      </c>
    </row>
    <row r="167" s="14" customFormat="1">
      <c r="A167" s="14"/>
      <c r="B167" s="198"/>
      <c r="C167" s="14"/>
      <c r="D167" s="191" t="s">
        <v>191</v>
      </c>
      <c r="E167" s="199" t="s">
        <v>1</v>
      </c>
      <c r="F167" s="200" t="s">
        <v>246</v>
      </c>
      <c r="G167" s="14"/>
      <c r="H167" s="201">
        <v>17.827999999999999</v>
      </c>
      <c r="I167" s="202"/>
      <c r="J167" s="14"/>
      <c r="K167" s="14"/>
      <c r="L167" s="198"/>
      <c r="M167" s="203"/>
      <c r="N167" s="204"/>
      <c r="O167" s="204"/>
      <c r="P167" s="204"/>
      <c r="Q167" s="204"/>
      <c r="R167" s="204"/>
      <c r="S167" s="204"/>
      <c r="T167" s="20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9" t="s">
        <v>191</v>
      </c>
      <c r="AU167" s="199" t="s">
        <v>86</v>
      </c>
      <c r="AV167" s="14" t="s">
        <v>86</v>
      </c>
      <c r="AW167" s="14" t="s">
        <v>32</v>
      </c>
      <c r="AX167" s="14" t="s">
        <v>76</v>
      </c>
      <c r="AY167" s="199" t="s">
        <v>121</v>
      </c>
    </row>
    <row r="168" s="14" customFormat="1">
      <c r="A168" s="14"/>
      <c r="B168" s="198"/>
      <c r="C168" s="14"/>
      <c r="D168" s="191" t="s">
        <v>191</v>
      </c>
      <c r="E168" s="199" t="s">
        <v>1</v>
      </c>
      <c r="F168" s="200" t="s">
        <v>247</v>
      </c>
      <c r="G168" s="14"/>
      <c r="H168" s="201">
        <v>2.7000000000000002</v>
      </c>
      <c r="I168" s="202"/>
      <c r="J168" s="14"/>
      <c r="K168" s="14"/>
      <c r="L168" s="198"/>
      <c r="M168" s="203"/>
      <c r="N168" s="204"/>
      <c r="O168" s="204"/>
      <c r="P168" s="204"/>
      <c r="Q168" s="204"/>
      <c r="R168" s="204"/>
      <c r="S168" s="204"/>
      <c r="T168" s="20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9" t="s">
        <v>191</v>
      </c>
      <c r="AU168" s="199" t="s">
        <v>86</v>
      </c>
      <c r="AV168" s="14" t="s">
        <v>86</v>
      </c>
      <c r="AW168" s="14" t="s">
        <v>32</v>
      </c>
      <c r="AX168" s="14" t="s">
        <v>76</v>
      </c>
      <c r="AY168" s="199" t="s">
        <v>121</v>
      </c>
    </row>
    <row r="169" s="14" customFormat="1">
      <c r="A169" s="14"/>
      <c r="B169" s="198"/>
      <c r="C169" s="14"/>
      <c r="D169" s="191" t="s">
        <v>191</v>
      </c>
      <c r="E169" s="199" t="s">
        <v>1</v>
      </c>
      <c r="F169" s="200" t="s">
        <v>248</v>
      </c>
      <c r="G169" s="14"/>
      <c r="H169" s="201">
        <v>103.26000000000001</v>
      </c>
      <c r="I169" s="202"/>
      <c r="J169" s="14"/>
      <c r="K169" s="14"/>
      <c r="L169" s="198"/>
      <c r="M169" s="203"/>
      <c r="N169" s="204"/>
      <c r="O169" s="204"/>
      <c r="P169" s="204"/>
      <c r="Q169" s="204"/>
      <c r="R169" s="204"/>
      <c r="S169" s="204"/>
      <c r="T169" s="20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9" t="s">
        <v>191</v>
      </c>
      <c r="AU169" s="199" t="s">
        <v>86</v>
      </c>
      <c r="AV169" s="14" t="s">
        <v>86</v>
      </c>
      <c r="AW169" s="14" t="s">
        <v>32</v>
      </c>
      <c r="AX169" s="14" t="s">
        <v>76</v>
      </c>
      <c r="AY169" s="199" t="s">
        <v>121</v>
      </c>
    </row>
    <row r="170" s="14" customFormat="1">
      <c r="A170" s="14"/>
      <c r="B170" s="198"/>
      <c r="C170" s="14"/>
      <c r="D170" s="191" t="s">
        <v>191</v>
      </c>
      <c r="E170" s="199" t="s">
        <v>1</v>
      </c>
      <c r="F170" s="200" t="s">
        <v>249</v>
      </c>
      <c r="G170" s="14"/>
      <c r="H170" s="201">
        <v>24.443000000000001</v>
      </c>
      <c r="I170" s="202"/>
      <c r="J170" s="14"/>
      <c r="K170" s="14"/>
      <c r="L170" s="198"/>
      <c r="M170" s="203"/>
      <c r="N170" s="204"/>
      <c r="O170" s="204"/>
      <c r="P170" s="204"/>
      <c r="Q170" s="204"/>
      <c r="R170" s="204"/>
      <c r="S170" s="204"/>
      <c r="T170" s="20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9" t="s">
        <v>191</v>
      </c>
      <c r="AU170" s="199" t="s">
        <v>86</v>
      </c>
      <c r="AV170" s="14" t="s">
        <v>86</v>
      </c>
      <c r="AW170" s="14" t="s">
        <v>32</v>
      </c>
      <c r="AX170" s="14" t="s">
        <v>76</v>
      </c>
      <c r="AY170" s="199" t="s">
        <v>121</v>
      </c>
    </row>
    <row r="171" s="15" customFormat="1">
      <c r="A171" s="15"/>
      <c r="B171" s="206"/>
      <c r="C171" s="15"/>
      <c r="D171" s="191" t="s">
        <v>191</v>
      </c>
      <c r="E171" s="207" t="s">
        <v>1</v>
      </c>
      <c r="F171" s="208" t="s">
        <v>211</v>
      </c>
      <c r="G171" s="15"/>
      <c r="H171" s="209">
        <v>346.20099999999996</v>
      </c>
      <c r="I171" s="210"/>
      <c r="J171" s="15"/>
      <c r="K171" s="15"/>
      <c r="L171" s="206"/>
      <c r="M171" s="211"/>
      <c r="N171" s="212"/>
      <c r="O171" s="212"/>
      <c r="P171" s="212"/>
      <c r="Q171" s="212"/>
      <c r="R171" s="212"/>
      <c r="S171" s="212"/>
      <c r="T171" s="21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07" t="s">
        <v>191</v>
      </c>
      <c r="AU171" s="207" t="s">
        <v>86</v>
      </c>
      <c r="AV171" s="15" t="s">
        <v>140</v>
      </c>
      <c r="AW171" s="15" t="s">
        <v>32</v>
      </c>
      <c r="AX171" s="15" t="s">
        <v>84</v>
      </c>
      <c r="AY171" s="207" t="s">
        <v>121</v>
      </c>
    </row>
    <row r="172" s="2" customFormat="1" ht="33" customHeight="1">
      <c r="A172" s="38"/>
      <c r="B172" s="171"/>
      <c r="C172" s="172" t="s">
        <v>250</v>
      </c>
      <c r="D172" s="172" t="s">
        <v>124</v>
      </c>
      <c r="E172" s="173" t="s">
        <v>251</v>
      </c>
      <c r="F172" s="174" t="s">
        <v>252</v>
      </c>
      <c r="G172" s="175" t="s">
        <v>237</v>
      </c>
      <c r="H172" s="176">
        <v>3.5499999999999998</v>
      </c>
      <c r="I172" s="177"/>
      <c r="J172" s="178">
        <f>ROUND(I172*H172,2)</f>
        <v>0</v>
      </c>
      <c r="K172" s="174" t="s">
        <v>149</v>
      </c>
      <c r="L172" s="39"/>
      <c r="M172" s="179" t="s">
        <v>1</v>
      </c>
      <c r="N172" s="180" t="s">
        <v>41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140</v>
      </c>
      <c r="AT172" s="183" t="s">
        <v>124</v>
      </c>
      <c r="AU172" s="183" t="s">
        <v>86</v>
      </c>
      <c r="AY172" s="19" t="s">
        <v>121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84</v>
      </c>
      <c r="BK172" s="184">
        <f>ROUND(I172*H172,2)</f>
        <v>0</v>
      </c>
      <c r="BL172" s="19" t="s">
        <v>140</v>
      </c>
      <c r="BM172" s="183" t="s">
        <v>253</v>
      </c>
    </row>
    <row r="173" s="14" customFormat="1">
      <c r="A173" s="14"/>
      <c r="B173" s="198"/>
      <c r="C173" s="14"/>
      <c r="D173" s="191" t="s">
        <v>191</v>
      </c>
      <c r="E173" s="199" t="s">
        <v>1</v>
      </c>
      <c r="F173" s="200" t="s">
        <v>254</v>
      </c>
      <c r="G173" s="14"/>
      <c r="H173" s="201">
        <v>3.5499999999999998</v>
      </c>
      <c r="I173" s="202"/>
      <c r="J173" s="14"/>
      <c r="K173" s="14"/>
      <c r="L173" s="198"/>
      <c r="M173" s="203"/>
      <c r="N173" s="204"/>
      <c r="O173" s="204"/>
      <c r="P173" s="204"/>
      <c r="Q173" s="204"/>
      <c r="R173" s="204"/>
      <c r="S173" s="204"/>
      <c r="T173" s="20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9" t="s">
        <v>191</v>
      </c>
      <c r="AU173" s="199" t="s">
        <v>86</v>
      </c>
      <c r="AV173" s="14" t="s">
        <v>86</v>
      </c>
      <c r="AW173" s="14" t="s">
        <v>32</v>
      </c>
      <c r="AX173" s="14" t="s">
        <v>84</v>
      </c>
      <c r="AY173" s="199" t="s">
        <v>121</v>
      </c>
    </row>
    <row r="174" s="2" customFormat="1" ht="24.15" customHeight="1">
      <c r="A174" s="38"/>
      <c r="B174" s="171"/>
      <c r="C174" s="172" t="s">
        <v>255</v>
      </c>
      <c r="D174" s="172" t="s">
        <v>124</v>
      </c>
      <c r="E174" s="173" t="s">
        <v>256</v>
      </c>
      <c r="F174" s="174" t="s">
        <v>257</v>
      </c>
      <c r="G174" s="175" t="s">
        <v>237</v>
      </c>
      <c r="H174" s="176">
        <v>0.47499999999999998</v>
      </c>
      <c r="I174" s="177"/>
      <c r="J174" s="178">
        <f>ROUND(I174*H174,2)</f>
        <v>0</v>
      </c>
      <c r="K174" s="174" t="s">
        <v>149</v>
      </c>
      <c r="L174" s="39"/>
      <c r="M174" s="179" t="s">
        <v>1</v>
      </c>
      <c r="N174" s="180" t="s">
        <v>41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140</v>
      </c>
      <c r="AT174" s="183" t="s">
        <v>124</v>
      </c>
      <c r="AU174" s="183" t="s">
        <v>86</v>
      </c>
      <c r="AY174" s="19" t="s">
        <v>121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84</v>
      </c>
      <c r="BK174" s="184">
        <f>ROUND(I174*H174,2)</f>
        <v>0</v>
      </c>
      <c r="BL174" s="19" t="s">
        <v>140</v>
      </c>
      <c r="BM174" s="183" t="s">
        <v>258</v>
      </c>
    </row>
    <row r="175" s="14" customFormat="1">
      <c r="A175" s="14"/>
      <c r="B175" s="198"/>
      <c r="C175" s="14"/>
      <c r="D175" s="191" t="s">
        <v>191</v>
      </c>
      <c r="E175" s="199" t="s">
        <v>1</v>
      </c>
      <c r="F175" s="200" t="s">
        <v>259</v>
      </c>
      <c r="G175" s="14"/>
      <c r="H175" s="201">
        <v>0.47499999999999998</v>
      </c>
      <c r="I175" s="202"/>
      <c r="J175" s="14"/>
      <c r="K175" s="14"/>
      <c r="L175" s="198"/>
      <c r="M175" s="203"/>
      <c r="N175" s="204"/>
      <c r="O175" s="204"/>
      <c r="P175" s="204"/>
      <c r="Q175" s="204"/>
      <c r="R175" s="204"/>
      <c r="S175" s="204"/>
      <c r="T175" s="20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9" t="s">
        <v>191</v>
      </c>
      <c r="AU175" s="199" t="s">
        <v>86</v>
      </c>
      <c r="AV175" s="14" t="s">
        <v>86</v>
      </c>
      <c r="AW175" s="14" t="s">
        <v>32</v>
      </c>
      <c r="AX175" s="14" t="s">
        <v>84</v>
      </c>
      <c r="AY175" s="199" t="s">
        <v>121</v>
      </c>
    </row>
    <row r="176" s="2" customFormat="1" ht="33" customHeight="1">
      <c r="A176" s="38"/>
      <c r="B176" s="171"/>
      <c r="C176" s="172" t="s">
        <v>260</v>
      </c>
      <c r="D176" s="172" t="s">
        <v>124</v>
      </c>
      <c r="E176" s="173" t="s">
        <v>261</v>
      </c>
      <c r="F176" s="174" t="s">
        <v>262</v>
      </c>
      <c r="G176" s="175" t="s">
        <v>237</v>
      </c>
      <c r="H176" s="176">
        <v>9</v>
      </c>
      <c r="I176" s="177"/>
      <c r="J176" s="178">
        <f>ROUND(I176*H176,2)</f>
        <v>0</v>
      </c>
      <c r="K176" s="174" t="s">
        <v>149</v>
      </c>
      <c r="L176" s="39"/>
      <c r="M176" s="179" t="s">
        <v>1</v>
      </c>
      <c r="N176" s="180" t="s">
        <v>41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140</v>
      </c>
      <c r="AT176" s="183" t="s">
        <v>124</v>
      </c>
      <c r="AU176" s="183" t="s">
        <v>86</v>
      </c>
      <c r="AY176" s="19" t="s">
        <v>121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84</v>
      </c>
      <c r="BK176" s="184">
        <f>ROUND(I176*H176,2)</f>
        <v>0</v>
      </c>
      <c r="BL176" s="19" t="s">
        <v>140</v>
      </c>
      <c r="BM176" s="183" t="s">
        <v>263</v>
      </c>
    </row>
    <row r="177" s="14" customFormat="1">
      <c r="A177" s="14"/>
      <c r="B177" s="198"/>
      <c r="C177" s="14"/>
      <c r="D177" s="191" t="s">
        <v>191</v>
      </c>
      <c r="E177" s="199" t="s">
        <v>1</v>
      </c>
      <c r="F177" s="200" t="s">
        <v>264</v>
      </c>
      <c r="G177" s="14"/>
      <c r="H177" s="201">
        <v>6</v>
      </c>
      <c r="I177" s="202"/>
      <c r="J177" s="14"/>
      <c r="K177" s="14"/>
      <c r="L177" s="198"/>
      <c r="M177" s="203"/>
      <c r="N177" s="204"/>
      <c r="O177" s="204"/>
      <c r="P177" s="204"/>
      <c r="Q177" s="204"/>
      <c r="R177" s="204"/>
      <c r="S177" s="204"/>
      <c r="T177" s="20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9" t="s">
        <v>191</v>
      </c>
      <c r="AU177" s="199" t="s">
        <v>86</v>
      </c>
      <c r="AV177" s="14" t="s">
        <v>86</v>
      </c>
      <c r="AW177" s="14" t="s">
        <v>32</v>
      </c>
      <c r="AX177" s="14" t="s">
        <v>76</v>
      </c>
      <c r="AY177" s="199" t="s">
        <v>121</v>
      </c>
    </row>
    <row r="178" s="14" customFormat="1">
      <c r="A178" s="14"/>
      <c r="B178" s="198"/>
      <c r="C178" s="14"/>
      <c r="D178" s="191" t="s">
        <v>191</v>
      </c>
      <c r="E178" s="199" t="s">
        <v>1</v>
      </c>
      <c r="F178" s="200" t="s">
        <v>265</v>
      </c>
      <c r="G178" s="14"/>
      <c r="H178" s="201">
        <v>3</v>
      </c>
      <c r="I178" s="202"/>
      <c r="J178" s="14"/>
      <c r="K178" s="14"/>
      <c r="L178" s="198"/>
      <c r="M178" s="203"/>
      <c r="N178" s="204"/>
      <c r="O178" s="204"/>
      <c r="P178" s="204"/>
      <c r="Q178" s="204"/>
      <c r="R178" s="204"/>
      <c r="S178" s="204"/>
      <c r="T178" s="20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9" t="s">
        <v>191</v>
      </c>
      <c r="AU178" s="199" t="s">
        <v>86</v>
      </c>
      <c r="AV178" s="14" t="s">
        <v>86</v>
      </c>
      <c r="AW178" s="14" t="s">
        <v>32</v>
      </c>
      <c r="AX178" s="14" t="s">
        <v>76</v>
      </c>
      <c r="AY178" s="199" t="s">
        <v>121</v>
      </c>
    </row>
    <row r="179" s="15" customFormat="1">
      <c r="A179" s="15"/>
      <c r="B179" s="206"/>
      <c r="C179" s="15"/>
      <c r="D179" s="191" t="s">
        <v>191</v>
      </c>
      <c r="E179" s="207" t="s">
        <v>1</v>
      </c>
      <c r="F179" s="208" t="s">
        <v>211</v>
      </c>
      <c r="G179" s="15"/>
      <c r="H179" s="209">
        <v>9</v>
      </c>
      <c r="I179" s="210"/>
      <c r="J179" s="15"/>
      <c r="K179" s="15"/>
      <c r="L179" s="206"/>
      <c r="M179" s="211"/>
      <c r="N179" s="212"/>
      <c r="O179" s="212"/>
      <c r="P179" s="212"/>
      <c r="Q179" s="212"/>
      <c r="R179" s="212"/>
      <c r="S179" s="212"/>
      <c r="T179" s="21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7" t="s">
        <v>191</v>
      </c>
      <c r="AU179" s="207" t="s">
        <v>86</v>
      </c>
      <c r="AV179" s="15" t="s">
        <v>140</v>
      </c>
      <c r="AW179" s="15" t="s">
        <v>32</v>
      </c>
      <c r="AX179" s="15" t="s">
        <v>84</v>
      </c>
      <c r="AY179" s="207" t="s">
        <v>121</v>
      </c>
    </row>
    <row r="180" s="13" customFormat="1">
      <c r="A180" s="13"/>
      <c r="B180" s="190"/>
      <c r="C180" s="13"/>
      <c r="D180" s="191" t="s">
        <v>191</v>
      </c>
      <c r="E180" s="192" t="s">
        <v>1</v>
      </c>
      <c r="F180" s="193" t="s">
        <v>266</v>
      </c>
      <c r="G180" s="13"/>
      <c r="H180" s="192" t="s">
        <v>1</v>
      </c>
      <c r="I180" s="194"/>
      <c r="J180" s="13"/>
      <c r="K180" s="13"/>
      <c r="L180" s="190"/>
      <c r="M180" s="195"/>
      <c r="N180" s="196"/>
      <c r="O180" s="196"/>
      <c r="P180" s="196"/>
      <c r="Q180" s="196"/>
      <c r="R180" s="196"/>
      <c r="S180" s="196"/>
      <c r="T180" s="19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2" t="s">
        <v>191</v>
      </c>
      <c r="AU180" s="192" t="s">
        <v>86</v>
      </c>
      <c r="AV180" s="13" t="s">
        <v>84</v>
      </c>
      <c r="AW180" s="13" t="s">
        <v>32</v>
      </c>
      <c r="AX180" s="13" t="s">
        <v>76</v>
      </c>
      <c r="AY180" s="192" t="s">
        <v>121</v>
      </c>
    </row>
    <row r="181" s="2" customFormat="1" ht="24.15" customHeight="1">
      <c r="A181" s="38"/>
      <c r="B181" s="171"/>
      <c r="C181" s="172" t="s">
        <v>8</v>
      </c>
      <c r="D181" s="172" t="s">
        <v>124</v>
      </c>
      <c r="E181" s="173" t="s">
        <v>267</v>
      </c>
      <c r="F181" s="174" t="s">
        <v>268</v>
      </c>
      <c r="G181" s="175" t="s">
        <v>237</v>
      </c>
      <c r="H181" s="176">
        <v>0.35999999999999999</v>
      </c>
      <c r="I181" s="177"/>
      <c r="J181" s="178">
        <f>ROUND(I181*H181,2)</f>
        <v>0</v>
      </c>
      <c r="K181" s="174" t="s">
        <v>149</v>
      </c>
      <c r="L181" s="39"/>
      <c r="M181" s="179" t="s">
        <v>1</v>
      </c>
      <c r="N181" s="180" t="s">
        <v>41</v>
      </c>
      <c r="O181" s="77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140</v>
      </c>
      <c r="AT181" s="183" t="s">
        <v>124</v>
      </c>
      <c r="AU181" s="183" t="s">
        <v>86</v>
      </c>
      <c r="AY181" s="19" t="s">
        <v>121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84</v>
      </c>
      <c r="BK181" s="184">
        <f>ROUND(I181*H181,2)</f>
        <v>0</v>
      </c>
      <c r="BL181" s="19" t="s">
        <v>140</v>
      </c>
      <c r="BM181" s="183" t="s">
        <v>269</v>
      </c>
    </row>
    <row r="182" s="14" customFormat="1">
      <c r="A182" s="14"/>
      <c r="B182" s="198"/>
      <c r="C182" s="14"/>
      <c r="D182" s="191" t="s">
        <v>191</v>
      </c>
      <c r="E182" s="199" t="s">
        <v>1</v>
      </c>
      <c r="F182" s="200" t="s">
        <v>270</v>
      </c>
      <c r="G182" s="14"/>
      <c r="H182" s="201">
        <v>0.28799999999999998</v>
      </c>
      <c r="I182" s="202"/>
      <c r="J182" s="14"/>
      <c r="K182" s="14"/>
      <c r="L182" s="198"/>
      <c r="M182" s="203"/>
      <c r="N182" s="204"/>
      <c r="O182" s="204"/>
      <c r="P182" s="204"/>
      <c r="Q182" s="204"/>
      <c r="R182" s="204"/>
      <c r="S182" s="204"/>
      <c r="T182" s="20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9" t="s">
        <v>191</v>
      </c>
      <c r="AU182" s="199" t="s">
        <v>86</v>
      </c>
      <c r="AV182" s="14" t="s">
        <v>86</v>
      </c>
      <c r="AW182" s="14" t="s">
        <v>32</v>
      </c>
      <c r="AX182" s="14" t="s">
        <v>76</v>
      </c>
      <c r="AY182" s="199" t="s">
        <v>121</v>
      </c>
    </row>
    <row r="183" s="14" customFormat="1">
      <c r="A183" s="14"/>
      <c r="B183" s="198"/>
      <c r="C183" s="14"/>
      <c r="D183" s="191" t="s">
        <v>191</v>
      </c>
      <c r="E183" s="199" t="s">
        <v>1</v>
      </c>
      <c r="F183" s="200" t="s">
        <v>271</v>
      </c>
      <c r="G183" s="14"/>
      <c r="H183" s="201">
        <v>0.071999999999999995</v>
      </c>
      <c r="I183" s="202"/>
      <c r="J183" s="14"/>
      <c r="K183" s="14"/>
      <c r="L183" s="198"/>
      <c r="M183" s="203"/>
      <c r="N183" s="204"/>
      <c r="O183" s="204"/>
      <c r="P183" s="204"/>
      <c r="Q183" s="204"/>
      <c r="R183" s="204"/>
      <c r="S183" s="204"/>
      <c r="T183" s="20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9" t="s">
        <v>191</v>
      </c>
      <c r="AU183" s="199" t="s">
        <v>86</v>
      </c>
      <c r="AV183" s="14" t="s">
        <v>86</v>
      </c>
      <c r="AW183" s="14" t="s">
        <v>32</v>
      </c>
      <c r="AX183" s="14" t="s">
        <v>76</v>
      </c>
      <c r="AY183" s="199" t="s">
        <v>121</v>
      </c>
    </row>
    <row r="184" s="15" customFormat="1">
      <c r="A184" s="15"/>
      <c r="B184" s="206"/>
      <c r="C184" s="15"/>
      <c r="D184" s="191" t="s">
        <v>191</v>
      </c>
      <c r="E184" s="207" t="s">
        <v>1</v>
      </c>
      <c r="F184" s="208" t="s">
        <v>211</v>
      </c>
      <c r="G184" s="15"/>
      <c r="H184" s="209">
        <v>0.35999999999999999</v>
      </c>
      <c r="I184" s="210"/>
      <c r="J184" s="15"/>
      <c r="K184" s="15"/>
      <c r="L184" s="206"/>
      <c r="M184" s="211"/>
      <c r="N184" s="212"/>
      <c r="O184" s="212"/>
      <c r="P184" s="212"/>
      <c r="Q184" s="212"/>
      <c r="R184" s="212"/>
      <c r="S184" s="212"/>
      <c r="T184" s="21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7" t="s">
        <v>191</v>
      </c>
      <c r="AU184" s="207" t="s">
        <v>86</v>
      </c>
      <c r="AV184" s="15" t="s">
        <v>140</v>
      </c>
      <c r="AW184" s="15" t="s">
        <v>32</v>
      </c>
      <c r="AX184" s="15" t="s">
        <v>84</v>
      </c>
      <c r="AY184" s="207" t="s">
        <v>121</v>
      </c>
    </row>
    <row r="185" s="2" customFormat="1" ht="33" customHeight="1">
      <c r="A185" s="38"/>
      <c r="B185" s="171"/>
      <c r="C185" s="172" t="s">
        <v>272</v>
      </c>
      <c r="D185" s="172" t="s">
        <v>124</v>
      </c>
      <c r="E185" s="173" t="s">
        <v>273</v>
      </c>
      <c r="F185" s="174" t="s">
        <v>274</v>
      </c>
      <c r="G185" s="175" t="s">
        <v>237</v>
      </c>
      <c r="H185" s="176">
        <v>47.765000000000001</v>
      </c>
      <c r="I185" s="177"/>
      <c r="J185" s="178">
        <f>ROUND(I185*H185,2)</f>
        <v>0</v>
      </c>
      <c r="K185" s="174" t="s">
        <v>149</v>
      </c>
      <c r="L185" s="39"/>
      <c r="M185" s="179" t="s">
        <v>1</v>
      </c>
      <c r="N185" s="180" t="s">
        <v>41</v>
      </c>
      <c r="O185" s="77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140</v>
      </c>
      <c r="AT185" s="183" t="s">
        <v>124</v>
      </c>
      <c r="AU185" s="183" t="s">
        <v>86</v>
      </c>
      <c r="AY185" s="19" t="s">
        <v>121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9" t="s">
        <v>84</v>
      </c>
      <c r="BK185" s="184">
        <f>ROUND(I185*H185,2)</f>
        <v>0</v>
      </c>
      <c r="BL185" s="19" t="s">
        <v>140</v>
      </c>
      <c r="BM185" s="183" t="s">
        <v>275</v>
      </c>
    </row>
    <row r="186" s="14" customFormat="1">
      <c r="A186" s="14"/>
      <c r="B186" s="198"/>
      <c r="C186" s="14"/>
      <c r="D186" s="191" t="s">
        <v>191</v>
      </c>
      <c r="E186" s="199" t="s">
        <v>1</v>
      </c>
      <c r="F186" s="200" t="s">
        <v>276</v>
      </c>
      <c r="G186" s="14"/>
      <c r="H186" s="201">
        <v>16.085999999999999</v>
      </c>
      <c r="I186" s="202"/>
      <c r="J186" s="14"/>
      <c r="K186" s="14"/>
      <c r="L186" s="198"/>
      <c r="M186" s="203"/>
      <c r="N186" s="204"/>
      <c r="O186" s="204"/>
      <c r="P186" s="204"/>
      <c r="Q186" s="204"/>
      <c r="R186" s="204"/>
      <c r="S186" s="204"/>
      <c r="T186" s="20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9" t="s">
        <v>191</v>
      </c>
      <c r="AU186" s="199" t="s">
        <v>86</v>
      </c>
      <c r="AV186" s="14" t="s">
        <v>86</v>
      </c>
      <c r="AW186" s="14" t="s">
        <v>32</v>
      </c>
      <c r="AX186" s="14" t="s">
        <v>76</v>
      </c>
      <c r="AY186" s="199" t="s">
        <v>121</v>
      </c>
    </row>
    <row r="187" s="14" customFormat="1">
      <c r="A187" s="14"/>
      <c r="B187" s="198"/>
      <c r="C187" s="14"/>
      <c r="D187" s="191" t="s">
        <v>191</v>
      </c>
      <c r="E187" s="199" t="s">
        <v>1</v>
      </c>
      <c r="F187" s="200" t="s">
        <v>277</v>
      </c>
      <c r="G187" s="14"/>
      <c r="H187" s="201">
        <v>9.9990000000000006</v>
      </c>
      <c r="I187" s="202"/>
      <c r="J187" s="14"/>
      <c r="K187" s="14"/>
      <c r="L187" s="198"/>
      <c r="M187" s="203"/>
      <c r="N187" s="204"/>
      <c r="O187" s="204"/>
      <c r="P187" s="204"/>
      <c r="Q187" s="204"/>
      <c r="R187" s="204"/>
      <c r="S187" s="204"/>
      <c r="T187" s="20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9" t="s">
        <v>191</v>
      </c>
      <c r="AU187" s="199" t="s">
        <v>86</v>
      </c>
      <c r="AV187" s="14" t="s">
        <v>86</v>
      </c>
      <c r="AW187" s="14" t="s">
        <v>32</v>
      </c>
      <c r="AX187" s="14" t="s">
        <v>76</v>
      </c>
      <c r="AY187" s="199" t="s">
        <v>121</v>
      </c>
    </row>
    <row r="188" s="14" customFormat="1">
      <c r="A188" s="14"/>
      <c r="B188" s="198"/>
      <c r="C188" s="14"/>
      <c r="D188" s="191" t="s">
        <v>191</v>
      </c>
      <c r="E188" s="199" t="s">
        <v>1</v>
      </c>
      <c r="F188" s="200" t="s">
        <v>278</v>
      </c>
      <c r="G188" s="14"/>
      <c r="H188" s="201">
        <v>4.5</v>
      </c>
      <c r="I188" s="202"/>
      <c r="J188" s="14"/>
      <c r="K188" s="14"/>
      <c r="L188" s="198"/>
      <c r="M188" s="203"/>
      <c r="N188" s="204"/>
      <c r="O188" s="204"/>
      <c r="P188" s="204"/>
      <c r="Q188" s="204"/>
      <c r="R188" s="204"/>
      <c r="S188" s="204"/>
      <c r="T188" s="20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9" t="s">
        <v>191</v>
      </c>
      <c r="AU188" s="199" t="s">
        <v>86</v>
      </c>
      <c r="AV188" s="14" t="s">
        <v>86</v>
      </c>
      <c r="AW188" s="14" t="s">
        <v>32</v>
      </c>
      <c r="AX188" s="14" t="s">
        <v>76</v>
      </c>
      <c r="AY188" s="199" t="s">
        <v>121</v>
      </c>
    </row>
    <row r="189" s="14" customFormat="1">
      <c r="A189" s="14"/>
      <c r="B189" s="198"/>
      <c r="C189" s="14"/>
      <c r="D189" s="191" t="s">
        <v>191</v>
      </c>
      <c r="E189" s="199" t="s">
        <v>1</v>
      </c>
      <c r="F189" s="200" t="s">
        <v>279</v>
      </c>
      <c r="G189" s="14"/>
      <c r="H189" s="201">
        <v>12.779999999999999</v>
      </c>
      <c r="I189" s="202"/>
      <c r="J189" s="14"/>
      <c r="K189" s="14"/>
      <c r="L189" s="198"/>
      <c r="M189" s="203"/>
      <c r="N189" s="204"/>
      <c r="O189" s="204"/>
      <c r="P189" s="204"/>
      <c r="Q189" s="204"/>
      <c r="R189" s="204"/>
      <c r="S189" s="204"/>
      <c r="T189" s="20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9" t="s">
        <v>191</v>
      </c>
      <c r="AU189" s="199" t="s">
        <v>86</v>
      </c>
      <c r="AV189" s="14" t="s">
        <v>86</v>
      </c>
      <c r="AW189" s="14" t="s">
        <v>32</v>
      </c>
      <c r="AX189" s="14" t="s">
        <v>76</v>
      </c>
      <c r="AY189" s="199" t="s">
        <v>121</v>
      </c>
    </row>
    <row r="190" s="14" customFormat="1">
      <c r="A190" s="14"/>
      <c r="B190" s="198"/>
      <c r="C190" s="14"/>
      <c r="D190" s="191" t="s">
        <v>191</v>
      </c>
      <c r="E190" s="199" t="s">
        <v>1</v>
      </c>
      <c r="F190" s="200" t="s">
        <v>280</v>
      </c>
      <c r="G190" s="14"/>
      <c r="H190" s="201">
        <v>4.4000000000000004</v>
      </c>
      <c r="I190" s="202"/>
      <c r="J190" s="14"/>
      <c r="K190" s="14"/>
      <c r="L190" s="198"/>
      <c r="M190" s="203"/>
      <c r="N190" s="204"/>
      <c r="O190" s="204"/>
      <c r="P190" s="204"/>
      <c r="Q190" s="204"/>
      <c r="R190" s="204"/>
      <c r="S190" s="204"/>
      <c r="T190" s="20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9" t="s">
        <v>191</v>
      </c>
      <c r="AU190" s="199" t="s">
        <v>86</v>
      </c>
      <c r="AV190" s="14" t="s">
        <v>86</v>
      </c>
      <c r="AW190" s="14" t="s">
        <v>32</v>
      </c>
      <c r="AX190" s="14" t="s">
        <v>76</v>
      </c>
      <c r="AY190" s="199" t="s">
        <v>121</v>
      </c>
    </row>
    <row r="191" s="15" customFormat="1">
      <c r="A191" s="15"/>
      <c r="B191" s="206"/>
      <c r="C191" s="15"/>
      <c r="D191" s="191" t="s">
        <v>191</v>
      </c>
      <c r="E191" s="207" t="s">
        <v>1</v>
      </c>
      <c r="F191" s="208" t="s">
        <v>211</v>
      </c>
      <c r="G191" s="15"/>
      <c r="H191" s="209">
        <v>47.765000000000001</v>
      </c>
      <c r="I191" s="210"/>
      <c r="J191" s="15"/>
      <c r="K191" s="15"/>
      <c r="L191" s="206"/>
      <c r="M191" s="211"/>
      <c r="N191" s="212"/>
      <c r="O191" s="212"/>
      <c r="P191" s="212"/>
      <c r="Q191" s="212"/>
      <c r="R191" s="212"/>
      <c r="S191" s="212"/>
      <c r="T191" s="21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7" t="s">
        <v>191</v>
      </c>
      <c r="AU191" s="207" t="s">
        <v>86</v>
      </c>
      <c r="AV191" s="15" t="s">
        <v>140</v>
      </c>
      <c r="AW191" s="15" t="s">
        <v>32</v>
      </c>
      <c r="AX191" s="15" t="s">
        <v>84</v>
      </c>
      <c r="AY191" s="207" t="s">
        <v>121</v>
      </c>
    </row>
    <row r="192" s="2" customFormat="1" ht="33" customHeight="1">
      <c r="A192" s="38"/>
      <c r="B192" s="171"/>
      <c r="C192" s="172" t="s">
        <v>281</v>
      </c>
      <c r="D192" s="172" t="s">
        <v>124</v>
      </c>
      <c r="E192" s="173" t="s">
        <v>282</v>
      </c>
      <c r="F192" s="174" t="s">
        <v>283</v>
      </c>
      <c r="G192" s="175" t="s">
        <v>237</v>
      </c>
      <c r="H192" s="176">
        <v>21.440000000000001</v>
      </c>
      <c r="I192" s="177"/>
      <c r="J192" s="178">
        <f>ROUND(I192*H192,2)</f>
        <v>0</v>
      </c>
      <c r="K192" s="174" t="s">
        <v>149</v>
      </c>
      <c r="L192" s="39"/>
      <c r="M192" s="179" t="s">
        <v>1</v>
      </c>
      <c r="N192" s="180" t="s">
        <v>41</v>
      </c>
      <c r="O192" s="77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140</v>
      </c>
      <c r="AT192" s="183" t="s">
        <v>124</v>
      </c>
      <c r="AU192" s="183" t="s">
        <v>86</v>
      </c>
      <c r="AY192" s="19" t="s">
        <v>121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84</v>
      </c>
      <c r="BK192" s="184">
        <f>ROUND(I192*H192,2)</f>
        <v>0</v>
      </c>
      <c r="BL192" s="19" t="s">
        <v>140</v>
      </c>
      <c r="BM192" s="183" t="s">
        <v>284</v>
      </c>
    </row>
    <row r="193" s="14" customFormat="1">
      <c r="A193" s="14"/>
      <c r="B193" s="198"/>
      <c r="C193" s="14"/>
      <c r="D193" s="191" t="s">
        <v>191</v>
      </c>
      <c r="E193" s="199" t="s">
        <v>1</v>
      </c>
      <c r="F193" s="200" t="s">
        <v>285</v>
      </c>
      <c r="G193" s="14"/>
      <c r="H193" s="201">
        <v>12</v>
      </c>
      <c r="I193" s="202"/>
      <c r="J193" s="14"/>
      <c r="K193" s="14"/>
      <c r="L193" s="198"/>
      <c r="M193" s="203"/>
      <c r="N193" s="204"/>
      <c r="O193" s="204"/>
      <c r="P193" s="204"/>
      <c r="Q193" s="204"/>
      <c r="R193" s="204"/>
      <c r="S193" s="204"/>
      <c r="T193" s="20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9" t="s">
        <v>191</v>
      </c>
      <c r="AU193" s="199" t="s">
        <v>86</v>
      </c>
      <c r="AV193" s="14" t="s">
        <v>86</v>
      </c>
      <c r="AW193" s="14" t="s">
        <v>32</v>
      </c>
      <c r="AX193" s="14" t="s">
        <v>76</v>
      </c>
      <c r="AY193" s="199" t="s">
        <v>121</v>
      </c>
    </row>
    <row r="194" s="14" customFormat="1">
      <c r="A194" s="14"/>
      <c r="B194" s="198"/>
      <c r="C194" s="14"/>
      <c r="D194" s="191" t="s">
        <v>191</v>
      </c>
      <c r="E194" s="199" t="s">
        <v>1</v>
      </c>
      <c r="F194" s="200" t="s">
        <v>286</v>
      </c>
      <c r="G194" s="14"/>
      <c r="H194" s="201">
        <v>9.4399999999999995</v>
      </c>
      <c r="I194" s="202"/>
      <c r="J194" s="14"/>
      <c r="K194" s="14"/>
      <c r="L194" s="198"/>
      <c r="M194" s="203"/>
      <c r="N194" s="204"/>
      <c r="O194" s="204"/>
      <c r="P194" s="204"/>
      <c r="Q194" s="204"/>
      <c r="R194" s="204"/>
      <c r="S194" s="204"/>
      <c r="T194" s="20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9" t="s">
        <v>191</v>
      </c>
      <c r="AU194" s="199" t="s">
        <v>86</v>
      </c>
      <c r="AV194" s="14" t="s">
        <v>86</v>
      </c>
      <c r="AW194" s="14" t="s">
        <v>32</v>
      </c>
      <c r="AX194" s="14" t="s">
        <v>76</v>
      </c>
      <c r="AY194" s="199" t="s">
        <v>121</v>
      </c>
    </row>
    <row r="195" s="15" customFormat="1">
      <c r="A195" s="15"/>
      <c r="B195" s="206"/>
      <c r="C195" s="15"/>
      <c r="D195" s="191" t="s">
        <v>191</v>
      </c>
      <c r="E195" s="207" t="s">
        <v>1</v>
      </c>
      <c r="F195" s="208" t="s">
        <v>211</v>
      </c>
      <c r="G195" s="15"/>
      <c r="H195" s="209">
        <v>21.439999999999998</v>
      </c>
      <c r="I195" s="210"/>
      <c r="J195" s="15"/>
      <c r="K195" s="15"/>
      <c r="L195" s="206"/>
      <c r="M195" s="211"/>
      <c r="N195" s="212"/>
      <c r="O195" s="212"/>
      <c r="P195" s="212"/>
      <c r="Q195" s="212"/>
      <c r="R195" s="212"/>
      <c r="S195" s="212"/>
      <c r="T195" s="21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07" t="s">
        <v>191</v>
      </c>
      <c r="AU195" s="207" t="s">
        <v>86</v>
      </c>
      <c r="AV195" s="15" t="s">
        <v>140</v>
      </c>
      <c r="AW195" s="15" t="s">
        <v>32</v>
      </c>
      <c r="AX195" s="15" t="s">
        <v>84</v>
      </c>
      <c r="AY195" s="207" t="s">
        <v>121</v>
      </c>
    </row>
    <row r="196" s="2" customFormat="1" ht="24.15" customHeight="1">
      <c r="A196" s="38"/>
      <c r="B196" s="171"/>
      <c r="C196" s="172" t="s">
        <v>287</v>
      </c>
      <c r="D196" s="172" t="s">
        <v>124</v>
      </c>
      <c r="E196" s="173" t="s">
        <v>288</v>
      </c>
      <c r="F196" s="174" t="s">
        <v>289</v>
      </c>
      <c r="G196" s="175" t="s">
        <v>237</v>
      </c>
      <c r="H196" s="176">
        <v>2.548</v>
      </c>
      <c r="I196" s="177"/>
      <c r="J196" s="178">
        <f>ROUND(I196*H196,2)</f>
        <v>0</v>
      </c>
      <c r="K196" s="174" t="s">
        <v>149</v>
      </c>
      <c r="L196" s="39"/>
      <c r="M196" s="179" t="s">
        <v>1</v>
      </c>
      <c r="N196" s="180" t="s">
        <v>41</v>
      </c>
      <c r="O196" s="77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3" t="s">
        <v>140</v>
      </c>
      <c r="AT196" s="183" t="s">
        <v>124</v>
      </c>
      <c r="AU196" s="183" t="s">
        <v>86</v>
      </c>
      <c r="AY196" s="19" t="s">
        <v>121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9" t="s">
        <v>84</v>
      </c>
      <c r="BK196" s="184">
        <f>ROUND(I196*H196,2)</f>
        <v>0</v>
      </c>
      <c r="BL196" s="19" t="s">
        <v>140</v>
      </c>
      <c r="BM196" s="183" t="s">
        <v>290</v>
      </c>
    </row>
    <row r="197" s="14" customFormat="1">
      <c r="A197" s="14"/>
      <c r="B197" s="198"/>
      <c r="C197" s="14"/>
      <c r="D197" s="191" t="s">
        <v>191</v>
      </c>
      <c r="E197" s="199" t="s">
        <v>1</v>
      </c>
      <c r="F197" s="200" t="s">
        <v>291</v>
      </c>
      <c r="G197" s="14"/>
      <c r="H197" s="201">
        <v>2.548</v>
      </c>
      <c r="I197" s="202"/>
      <c r="J197" s="14"/>
      <c r="K197" s="14"/>
      <c r="L197" s="198"/>
      <c r="M197" s="203"/>
      <c r="N197" s="204"/>
      <c r="O197" s="204"/>
      <c r="P197" s="204"/>
      <c r="Q197" s="204"/>
      <c r="R197" s="204"/>
      <c r="S197" s="204"/>
      <c r="T197" s="20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9" t="s">
        <v>191</v>
      </c>
      <c r="AU197" s="199" t="s">
        <v>86</v>
      </c>
      <c r="AV197" s="14" t="s">
        <v>86</v>
      </c>
      <c r="AW197" s="14" t="s">
        <v>32</v>
      </c>
      <c r="AX197" s="14" t="s">
        <v>84</v>
      </c>
      <c r="AY197" s="199" t="s">
        <v>121</v>
      </c>
    </row>
    <row r="198" s="2" customFormat="1" ht="21.75" customHeight="1">
      <c r="A198" s="38"/>
      <c r="B198" s="171"/>
      <c r="C198" s="172" t="s">
        <v>292</v>
      </c>
      <c r="D198" s="172" t="s">
        <v>124</v>
      </c>
      <c r="E198" s="173" t="s">
        <v>293</v>
      </c>
      <c r="F198" s="174" t="s">
        <v>294</v>
      </c>
      <c r="G198" s="175" t="s">
        <v>189</v>
      </c>
      <c r="H198" s="176">
        <v>30</v>
      </c>
      <c r="I198" s="177"/>
      <c r="J198" s="178">
        <f>ROUND(I198*H198,2)</f>
        <v>0</v>
      </c>
      <c r="K198" s="174" t="s">
        <v>149</v>
      </c>
      <c r="L198" s="39"/>
      <c r="M198" s="179" t="s">
        <v>1</v>
      </c>
      <c r="N198" s="180" t="s">
        <v>41</v>
      </c>
      <c r="O198" s="77"/>
      <c r="P198" s="181">
        <f>O198*H198</f>
        <v>0</v>
      </c>
      <c r="Q198" s="181">
        <v>0.00084000000000000003</v>
      </c>
      <c r="R198" s="181">
        <f>Q198*H198</f>
        <v>0.0252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140</v>
      </c>
      <c r="AT198" s="183" t="s">
        <v>124</v>
      </c>
      <c r="AU198" s="183" t="s">
        <v>86</v>
      </c>
      <c r="AY198" s="19" t="s">
        <v>121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84</v>
      </c>
      <c r="BK198" s="184">
        <f>ROUND(I198*H198,2)</f>
        <v>0</v>
      </c>
      <c r="BL198" s="19" t="s">
        <v>140</v>
      </c>
      <c r="BM198" s="183" t="s">
        <v>295</v>
      </c>
    </row>
    <row r="199" s="14" customFormat="1">
      <c r="A199" s="14"/>
      <c r="B199" s="198"/>
      <c r="C199" s="14"/>
      <c r="D199" s="191" t="s">
        <v>191</v>
      </c>
      <c r="E199" s="199" t="s">
        <v>1</v>
      </c>
      <c r="F199" s="200" t="s">
        <v>296</v>
      </c>
      <c r="G199" s="14"/>
      <c r="H199" s="201">
        <v>30</v>
      </c>
      <c r="I199" s="202"/>
      <c r="J199" s="14"/>
      <c r="K199" s="14"/>
      <c r="L199" s="198"/>
      <c r="M199" s="203"/>
      <c r="N199" s="204"/>
      <c r="O199" s="204"/>
      <c r="P199" s="204"/>
      <c r="Q199" s="204"/>
      <c r="R199" s="204"/>
      <c r="S199" s="204"/>
      <c r="T199" s="20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9" t="s">
        <v>191</v>
      </c>
      <c r="AU199" s="199" t="s">
        <v>86</v>
      </c>
      <c r="AV199" s="14" t="s">
        <v>86</v>
      </c>
      <c r="AW199" s="14" t="s">
        <v>32</v>
      </c>
      <c r="AX199" s="14" t="s">
        <v>84</v>
      </c>
      <c r="AY199" s="199" t="s">
        <v>121</v>
      </c>
    </row>
    <row r="200" s="2" customFormat="1" ht="24.15" customHeight="1">
      <c r="A200" s="38"/>
      <c r="B200" s="171"/>
      <c r="C200" s="172" t="s">
        <v>297</v>
      </c>
      <c r="D200" s="172" t="s">
        <v>124</v>
      </c>
      <c r="E200" s="173" t="s">
        <v>298</v>
      </c>
      <c r="F200" s="174" t="s">
        <v>299</v>
      </c>
      <c r="G200" s="175" t="s">
        <v>189</v>
      </c>
      <c r="H200" s="176">
        <v>30</v>
      </c>
      <c r="I200" s="177"/>
      <c r="J200" s="178">
        <f>ROUND(I200*H200,2)</f>
        <v>0</v>
      </c>
      <c r="K200" s="174" t="s">
        <v>149</v>
      </c>
      <c r="L200" s="39"/>
      <c r="M200" s="179" t="s">
        <v>1</v>
      </c>
      <c r="N200" s="180" t="s">
        <v>41</v>
      </c>
      <c r="O200" s="77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3" t="s">
        <v>140</v>
      </c>
      <c r="AT200" s="183" t="s">
        <v>124</v>
      </c>
      <c r="AU200" s="183" t="s">
        <v>86</v>
      </c>
      <c r="AY200" s="19" t="s">
        <v>121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9" t="s">
        <v>84</v>
      </c>
      <c r="BK200" s="184">
        <f>ROUND(I200*H200,2)</f>
        <v>0</v>
      </c>
      <c r="BL200" s="19" t="s">
        <v>140</v>
      </c>
      <c r="BM200" s="183" t="s">
        <v>300</v>
      </c>
    </row>
    <row r="201" s="14" customFormat="1">
      <c r="A201" s="14"/>
      <c r="B201" s="198"/>
      <c r="C201" s="14"/>
      <c r="D201" s="191" t="s">
        <v>191</v>
      </c>
      <c r="E201" s="199" t="s">
        <v>1</v>
      </c>
      <c r="F201" s="200" t="s">
        <v>301</v>
      </c>
      <c r="G201" s="14"/>
      <c r="H201" s="201">
        <v>30</v>
      </c>
      <c r="I201" s="202"/>
      <c r="J201" s="14"/>
      <c r="K201" s="14"/>
      <c r="L201" s="198"/>
      <c r="M201" s="203"/>
      <c r="N201" s="204"/>
      <c r="O201" s="204"/>
      <c r="P201" s="204"/>
      <c r="Q201" s="204"/>
      <c r="R201" s="204"/>
      <c r="S201" s="204"/>
      <c r="T201" s="20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9" t="s">
        <v>191</v>
      </c>
      <c r="AU201" s="199" t="s">
        <v>86</v>
      </c>
      <c r="AV201" s="14" t="s">
        <v>86</v>
      </c>
      <c r="AW201" s="14" t="s">
        <v>32</v>
      </c>
      <c r="AX201" s="14" t="s">
        <v>84</v>
      </c>
      <c r="AY201" s="199" t="s">
        <v>121</v>
      </c>
    </row>
    <row r="202" s="2" customFormat="1" ht="24.15" customHeight="1">
      <c r="A202" s="38"/>
      <c r="B202" s="171"/>
      <c r="C202" s="172" t="s">
        <v>7</v>
      </c>
      <c r="D202" s="172" t="s">
        <v>124</v>
      </c>
      <c r="E202" s="173" t="s">
        <v>302</v>
      </c>
      <c r="F202" s="174" t="s">
        <v>303</v>
      </c>
      <c r="G202" s="175" t="s">
        <v>189</v>
      </c>
      <c r="H202" s="176">
        <v>228.5</v>
      </c>
      <c r="I202" s="177"/>
      <c r="J202" s="178">
        <f>ROUND(I202*H202,2)</f>
        <v>0</v>
      </c>
      <c r="K202" s="174" t="s">
        <v>149</v>
      </c>
      <c r="L202" s="39"/>
      <c r="M202" s="179" t="s">
        <v>1</v>
      </c>
      <c r="N202" s="180" t="s">
        <v>41</v>
      </c>
      <c r="O202" s="77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3" t="s">
        <v>140</v>
      </c>
      <c r="AT202" s="183" t="s">
        <v>124</v>
      </c>
      <c r="AU202" s="183" t="s">
        <v>86</v>
      </c>
      <c r="AY202" s="19" t="s">
        <v>121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9" t="s">
        <v>84</v>
      </c>
      <c r="BK202" s="184">
        <f>ROUND(I202*H202,2)</f>
        <v>0</v>
      </c>
      <c r="BL202" s="19" t="s">
        <v>140</v>
      </c>
      <c r="BM202" s="183" t="s">
        <v>304</v>
      </c>
    </row>
    <row r="203" s="14" customFormat="1">
      <c r="A203" s="14"/>
      <c r="B203" s="198"/>
      <c r="C203" s="14"/>
      <c r="D203" s="191" t="s">
        <v>191</v>
      </c>
      <c r="E203" s="199" t="s">
        <v>1</v>
      </c>
      <c r="F203" s="200" t="s">
        <v>305</v>
      </c>
      <c r="G203" s="14"/>
      <c r="H203" s="201">
        <v>228.5</v>
      </c>
      <c r="I203" s="202"/>
      <c r="J203" s="14"/>
      <c r="K203" s="14"/>
      <c r="L203" s="198"/>
      <c r="M203" s="203"/>
      <c r="N203" s="204"/>
      <c r="O203" s="204"/>
      <c r="P203" s="204"/>
      <c r="Q203" s="204"/>
      <c r="R203" s="204"/>
      <c r="S203" s="204"/>
      <c r="T203" s="20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9" t="s">
        <v>191</v>
      </c>
      <c r="AU203" s="199" t="s">
        <v>86</v>
      </c>
      <c r="AV203" s="14" t="s">
        <v>86</v>
      </c>
      <c r="AW203" s="14" t="s">
        <v>32</v>
      </c>
      <c r="AX203" s="14" t="s">
        <v>84</v>
      </c>
      <c r="AY203" s="199" t="s">
        <v>121</v>
      </c>
    </row>
    <row r="204" s="2" customFormat="1" ht="24.15" customHeight="1">
      <c r="A204" s="38"/>
      <c r="B204" s="171"/>
      <c r="C204" s="172" t="s">
        <v>306</v>
      </c>
      <c r="D204" s="172" t="s">
        <v>124</v>
      </c>
      <c r="E204" s="173" t="s">
        <v>307</v>
      </c>
      <c r="F204" s="174" t="s">
        <v>308</v>
      </c>
      <c r="G204" s="175" t="s">
        <v>189</v>
      </c>
      <c r="H204" s="176">
        <v>1828</v>
      </c>
      <c r="I204" s="177"/>
      <c r="J204" s="178">
        <f>ROUND(I204*H204,2)</f>
        <v>0</v>
      </c>
      <c r="K204" s="174" t="s">
        <v>149</v>
      </c>
      <c r="L204" s="39"/>
      <c r="M204" s="179" t="s">
        <v>1</v>
      </c>
      <c r="N204" s="180" t="s">
        <v>41</v>
      </c>
      <c r="O204" s="77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3" t="s">
        <v>140</v>
      </c>
      <c r="AT204" s="183" t="s">
        <v>124</v>
      </c>
      <c r="AU204" s="183" t="s">
        <v>86</v>
      </c>
      <c r="AY204" s="19" t="s">
        <v>121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9" t="s">
        <v>84</v>
      </c>
      <c r="BK204" s="184">
        <f>ROUND(I204*H204,2)</f>
        <v>0</v>
      </c>
      <c r="BL204" s="19" t="s">
        <v>140</v>
      </c>
      <c r="BM204" s="183" t="s">
        <v>309</v>
      </c>
    </row>
    <row r="205" s="14" customFormat="1">
      <c r="A205" s="14"/>
      <c r="B205" s="198"/>
      <c r="C205" s="14"/>
      <c r="D205" s="191" t="s">
        <v>191</v>
      </c>
      <c r="E205" s="199" t="s">
        <v>1</v>
      </c>
      <c r="F205" s="200" t="s">
        <v>310</v>
      </c>
      <c r="G205" s="14"/>
      <c r="H205" s="201">
        <v>1828</v>
      </c>
      <c r="I205" s="202"/>
      <c r="J205" s="14"/>
      <c r="K205" s="14"/>
      <c r="L205" s="198"/>
      <c r="M205" s="203"/>
      <c r="N205" s="204"/>
      <c r="O205" s="204"/>
      <c r="P205" s="204"/>
      <c r="Q205" s="204"/>
      <c r="R205" s="204"/>
      <c r="S205" s="204"/>
      <c r="T205" s="20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9" t="s">
        <v>191</v>
      </c>
      <c r="AU205" s="199" t="s">
        <v>86</v>
      </c>
      <c r="AV205" s="14" t="s">
        <v>86</v>
      </c>
      <c r="AW205" s="14" t="s">
        <v>32</v>
      </c>
      <c r="AX205" s="14" t="s">
        <v>84</v>
      </c>
      <c r="AY205" s="199" t="s">
        <v>121</v>
      </c>
    </row>
    <row r="206" s="2" customFormat="1" ht="37.8" customHeight="1">
      <c r="A206" s="38"/>
      <c r="B206" s="171"/>
      <c r="C206" s="172" t="s">
        <v>311</v>
      </c>
      <c r="D206" s="172" t="s">
        <v>124</v>
      </c>
      <c r="E206" s="173" t="s">
        <v>312</v>
      </c>
      <c r="F206" s="174" t="s">
        <v>313</v>
      </c>
      <c r="G206" s="175" t="s">
        <v>237</v>
      </c>
      <c r="H206" s="176">
        <v>431.10000000000002</v>
      </c>
      <c r="I206" s="177"/>
      <c r="J206" s="178">
        <f>ROUND(I206*H206,2)</f>
        <v>0</v>
      </c>
      <c r="K206" s="174" t="s">
        <v>149</v>
      </c>
      <c r="L206" s="39"/>
      <c r="M206" s="179" t="s">
        <v>1</v>
      </c>
      <c r="N206" s="180" t="s">
        <v>41</v>
      </c>
      <c r="O206" s="77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3" t="s">
        <v>140</v>
      </c>
      <c r="AT206" s="183" t="s">
        <v>124</v>
      </c>
      <c r="AU206" s="183" t="s">
        <v>86</v>
      </c>
      <c r="AY206" s="19" t="s">
        <v>121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9" t="s">
        <v>84</v>
      </c>
      <c r="BK206" s="184">
        <f>ROUND(I206*H206,2)</f>
        <v>0</v>
      </c>
      <c r="BL206" s="19" t="s">
        <v>140</v>
      </c>
      <c r="BM206" s="183" t="s">
        <v>314</v>
      </c>
    </row>
    <row r="207" s="14" customFormat="1">
      <c r="A207" s="14"/>
      <c r="B207" s="198"/>
      <c r="C207" s="14"/>
      <c r="D207" s="191" t="s">
        <v>191</v>
      </c>
      <c r="E207" s="199" t="s">
        <v>1</v>
      </c>
      <c r="F207" s="200" t="s">
        <v>315</v>
      </c>
      <c r="G207" s="14"/>
      <c r="H207" s="201">
        <v>346.19999999999999</v>
      </c>
      <c r="I207" s="202"/>
      <c r="J207" s="14"/>
      <c r="K207" s="14"/>
      <c r="L207" s="198"/>
      <c r="M207" s="203"/>
      <c r="N207" s="204"/>
      <c r="O207" s="204"/>
      <c r="P207" s="204"/>
      <c r="Q207" s="204"/>
      <c r="R207" s="204"/>
      <c r="S207" s="204"/>
      <c r="T207" s="20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9" t="s">
        <v>191</v>
      </c>
      <c r="AU207" s="199" t="s">
        <v>86</v>
      </c>
      <c r="AV207" s="14" t="s">
        <v>86</v>
      </c>
      <c r="AW207" s="14" t="s">
        <v>32</v>
      </c>
      <c r="AX207" s="14" t="s">
        <v>76</v>
      </c>
      <c r="AY207" s="199" t="s">
        <v>121</v>
      </c>
    </row>
    <row r="208" s="14" customFormat="1">
      <c r="A208" s="14"/>
      <c r="B208" s="198"/>
      <c r="C208" s="14"/>
      <c r="D208" s="191" t="s">
        <v>191</v>
      </c>
      <c r="E208" s="199" t="s">
        <v>1</v>
      </c>
      <c r="F208" s="200" t="s">
        <v>316</v>
      </c>
      <c r="G208" s="14"/>
      <c r="H208" s="201">
        <v>22.920000000000002</v>
      </c>
      <c r="I208" s="202"/>
      <c r="J208" s="14"/>
      <c r="K208" s="14"/>
      <c r="L208" s="198"/>
      <c r="M208" s="203"/>
      <c r="N208" s="204"/>
      <c r="O208" s="204"/>
      <c r="P208" s="204"/>
      <c r="Q208" s="204"/>
      <c r="R208" s="204"/>
      <c r="S208" s="204"/>
      <c r="T208" s="20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9" t="s">
        <v>191</v>
      </c>
      <c r="AU208" s="199" t="s">
        <v>86</v>
      </c>
      <c r="AV208" s="14" t="s">
        <v>86</v>
      </c>
      <c r="AW208" s="14" t="s">
        <v>32</v>
      </c>
      <c r="AX208" s="14" t="s">
        <v>76</v>
      </c>
      <c r="AY208" s="199" t="s">
        <v>121</v>
      </c>
    </row>
    <row r="209" s="14" customFormat="1">
      <c r="A209" s="14"/>
      <c r="B209" s="198"/>
      <c r="C209" s="14"/>
      <c r="D209" s="191" t="s">
        <v>191</v>
      </c>
      <c r="E209" s="199" t="s">
        <v>1</v>
      </c>
      <c r="F209" s="200" t="s">
        <v>317</v>
      </c>
      <c r="G209" s="14"/>
      <c r="H209" s="201">
        <v>69.209999999999994</v>
      </c>
      <c r="I209" s="202"/>
      <c r="J209" s="14"/>
      <c r="K209" s="14"/>
      <c r="L209" s="198"/>
      <c r="M209" s="203"/>
      <c r="N209" s="204"/>
      <c r="O209" s="204"/>
      <c r="P209" s="204"/>
      <c r="Q209" s="204"/>
      <c r="R209" s="204"/>
      <c r="S209" s="204"/>
      <c r="T209" s="20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9" t="s">
        <v>191</v>
      </c>
      <c r="AU209" s="199" t="s">
        <v>86</v>
      </c>
      <c r="AV209" s="14" t="s">
        <v>86</v>
      </c>
      <c r="AW209" s="14" t="s">
        <v>32</v>
      </c>
      <c r="AX209" s="14" t="s">
        <v>76</v>
      </c>
      <c r="AY209" s="199" t="s">
        <v>121</v>
      </c>
    </row>
    <row r="210" s="14" customFormat="1">
      <c r="A210" s="14"/>
      <c r="B210" s="198"/>
      <c r="C210" s="14"/>
      <c r="D210" s="191" t="s">
        <v>191</v>
      </c>
      <c r="E210" s="199" t="s">
        <v>1</v>
      </c>
      <c r="F210" s="200" t="s">
        <v>318</v>
      </c>
      <c r="G210" s="14"/>
      <c r="H210" s="201">
        <v>0.35999999999999999</v>
      </c>
      <c r="I210" s="202"/>
      <c r="J210" s="14"/>
      <c r="K210" s="14"/>
      <c r="L210" s="198"/>
      <c r="M210" s="203"/>
      <c r="N210" s="204"/>
      <c r="O210" s="204"/>
      <c r="P210" s="204"/>
      <c r="Q210" s="204"/>
      <c r="R210" s="204"/>
      <c r="S210" s="204"/>
      <c r="T210" s="20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9" t="s">
        <v>191</v>
      </c>
      <c r="AU210" s="199" t="s">
        <v>86</v>
      </c>
      <c r="AV210" s="14" t="s">
        <v>86</v>
      </c>
      <c r="AW210" s="14" t="s">
        <v>32</v>
      </c>
      <c r="AX210" s="14" t="s">
        <v>76</v>
      </c>
      <c r="AY210" s="199" t="s">
        <v>121</v>
      </c>
    </row>
    <row r="211" s="14" customFormat="1">
      <c r="A211" s="14"/>
      <c r="B211" s="198"/>
      <c r="C211" s="14"/>
      <c r="D211" s="191" t="s">
        <v>191</v>
      </c>
      <c r="E211" s="199" t="s">
        <v>1</v>
      </c>
      <c r="F211" s="200" t="s">
        <v>319</v>
      </c>
      <c r="G211" s="14"/>
      <c r="H211" s="201">
        <v>2.5499999999999998</v>
      </c>
      <c r="I211" s="202"/>
      <c r="J211" s="14"/>
      <c r="K211" s="14"/>
      <c r="L211" s="198"/>
      <c r="M211" s="203"/>
      <c r="N211" s="204"/>
      <c r="O211" s="204"/>
      <c r="P211" s="204"/>
      <c r="Q211" s="204"/>
      <c r="R211" s="204"/>
      <c r="S211" s="204"/>
      <c r="T211" s="20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9" t="s">
        <v>191</v>
      </c>
      <c r="AU211" s="199" t="s">
        <v>86</v>
      </c>
      <c r="AV211" s="14" t="s">
        <v>86</v>
      </c>
      <c r="AW211" s="14" t="s">
        <v>32</v>
      </c>
      <c r="AX211" s="14" t="s">
        <v>76</v>
      </c>
      <c r="AY211" s="199" t="s">
        <v>121</v>
      </c>
    </row>
    <row r="212" s="16" customFormat="1">
      <c r="A212" s="16"/>
      <c r="B212" s="214"/>
      <c r="C212" s="16"/>
      <c r="D212" s="191" t="s">
        <v>191</v>
      </c>
      <c r="E212" s="215" t="s">
        <v>1</v>
      </c>
      <c r="F212" s="216" t="s">
        <v>320</v>
      </c>
      <c r="G212" s="16"/>
      <c r="H212" s="217">
        <v>441.24000000000001</v>
      </c>
      <c r="I212" s="218"/>
      <c r="J212" s="16"/>
      <c r="K212" s="16"/>
      <c r="L212" s="214"/>
      <c r="M212" s="219"/>
      <c r="N212" s="220"/>
      <c r="O212" s="220"/>
      <c r="P212" s="220"/>
      <c r="Q212" s="220"/>
      <c r="R212" s="220"/>
      <c r="S212" s="220"/>
      <c r="T212" s="221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15" t="s">
        <v>191</v>
      </c>
      <c r="AU212" s="215" t="s">
        <v>86</v>
      </c>
      <c r="AV212" s="16" t="s">
        <v>134</v>
      </c>
      <c r="AW212" s="16" t="s">
        <v>32</v>
      </c>
      <c r="AX212" s="16" t="s">
        <v>76</v>
      </c>
      <c r="AY212" s="215" t="s">
        <v>121</v>
      </c>
    </row>
    <row r="213" s="13" customFormat="1">
      <c r="A213" s="13"/>
      <c r="B213" s="190"/>
      <c r="C213" s="13"/>
      <c r="D213" s="191" t="s">
        <v>191</v>
      </c>
      <c r="E213" s="192" t="s">
        <v>1</v>
      </c>
      <c r="F213" s="193" t="s">
        <v>321</v>
      </c>
      <c r="G213" s="13"/>
      <c r="H213" s="192" t="s">
        <v>1</v>
      </c>
      <c r="I213" s="194"/>
      <c r="J213" s="13"/>
      <c r="K213" s="13"/>
      <c r="L213" s="190"/>
      <c r="M213" s="195"/>
      <c r="N213" s="196"/>
      <c r="O213" s="196"/>
      <c r="P213" s="196"/>
      <c r="Q213" s="196"/>
      <c r="R213" s="196"/>
      <c r="S213" s="196"/>
      <c r="T213" s="19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2" t="s">
        <v>191</v>
      </c>
      <c r="AU213" s="192" t="s">
        <v>86</v>
      </c>
      <c r="AV213" s="13" t="s">
        <v>84</v>
      </c>
      <c r="AW213" s="13" t="s">
        <v>32</v>
      </c>
      <c r="AX213" s="13" t="s">
        <v>76</v>
      </c>
      <c r="AY213" s="192" t="s">
        <v>121</v>
      </c>
    </row>
    <row r="214" s="14" customFormat="1">
      <c r="A214" s="14"/>
      <c r="B214" s="198"/>
      <c r="C214" s="14"/>
      <c r="D214" s="191" t="s">
        <v>191</v>
      </c>
      <c r="E214" s="199" t="s">
        <v>1</v>
      </c>
      <c r="F214" s="200" t="s">
        <v>322</v>
      </c>
      <c r="G214" s="14"/>
      <c r="H214" s="201">
        <v>-1.5680000000000001</v>
      </c>
      <c r="I214" s="202"/>
      <c r="J214" s="14"/>
      <c r="K214" s="14"/>
      <c r="L214" s="198"/>
      <c r="M214" s="203"/>
      <c r="N214" s="204"/>
      <c r="O214" s="204"/>
      <c r="P214" s="204"/>
      <c r="Q214" s="204"/>
      <c r="R214" s="204"/>
      <c r="S214" s="204"/>
      <c r="T214" s="20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9" t="s">
        <v>191</v>
      </c>
      <c r="AU214" s="199" t="s">
        <v>86</v>
      </c>
      <c r="AV214" s="14" t="s">
        <v>86</v>
      </c>
      <c r="AW214" s="14" t="s">
        <v>32</v>
      </c>
      <c r="AX214" s="14" t="s">
        <v>76</v>
      </c>
      <c r="AY214" s="199" t="s">
        <v>121</v>
      </c>
    </row>
    <row r="215" s="14" customFormat="1">
      <c r="A215" s="14"/>
      <c r="B215" s="198"/>
      <c r="C215" s="14"/>
      <c r="D215" s="191" t="s">
        <v>191</v>
      </c>
      <c r="E215" s="199" t="s">
        <v>1</v>
      </c>
      <c r="F215" s="200" t="s">
        <v>323</v>
      </c>
      <c r="G215" s="14"/>
      <c r="H215" s="201">
        <v>-4.7999999999999998</v>
      </c>
      <c r="I215" s="202"/>
      <c r="J215" s="14"/>
      <c r="K215" s="14"/>
      <c r="L215" s="198"/>
      <c r="M215" s="203"/>
      <c r="N215" s="204"/>
      <c r="O215" s="204"/>
      <c r="P215" s="204"/>
      <c r="Q215" s="204"/>
      <c r="R215" s="204"/>
      <c r="S215" s="204"/>
      <c r="T215" s="20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9" t="s">
        <v>191</v>
      </c>
      <c r="AU215" s="199" t="s">
        <v>86</v>
      </c>
      <c r="AV215" s="14" t="s">
        <v>86</v>
      </c>
      <c r="AW215" s="14" t="s">
        <v>32</v>
      </c>
      <c r="AX215" s="14" t="s">
        <v>76</v>
      </c>
      <c r="AY215" s="199" t="s">
        <v>121</v>
      </c>
    </row>
    <row r="216" s="14" customFormat="1">
      <c r="A216" s="14"/>
      <c r="B216" s="198"/>
      <c r="C216" s="14"/>
      <c r="D216" s="191" t="s">
        <v>191</v>
      </c>
      <c r="E216" s="199" t="s">
        <v>1</v>
      </c>
      <c r="F216" s="200" t="s">
        <v>324</v>
      </c>
      <c r="G216" s="14"/>
      <c r="H216" s="201">
        <v>-3.7759999999999998</v>
      </c>
      <c r="I216" s="202"/>
      <c r="J216" s="14"/>
      <c r="K216" s="14"/>
      <c r="L216" s="198"/>
      <c r="M216" s="203"/>
      <c r="N216" s="204"/>
      <c r="O216" s="204"/>
      <c r="P216" s="204"/>
      <c r="Q216" s="204"/>
      <c r="R216" s="204"/>
      <c r="S216" s="204"/>
      <c r="T216" s="20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9" t="s">
        <v>191</v>
      </c>
      <c r="AU216" s="199" t="s">
        <v>86</v>
      </c>
      <c r="AV216" s="14" t="s">
        <v>86</v>
      </c>
      <c r="AW216" s="14" t="s">
        <v>32</v>
      </c>
      <c r="AX216" s="14" t="s">
        <v>76</v>
      </c>
      <c r="AY216" s="199" t="s">
        <v>121</v>
      </c>
    </row>
    <row r="217" s="16" customFormat="1">
      <c r="A217" s="16"/>
      <c r="B217" s="214"/>
      <c r="C217" s="16"/>
      <c r="D217" s="191" t="s">
        <v>191</v>
      </c>
      <c r="E217" s="215" t="s">
        <v>1</v>
      </c>
      <c r="F217" s="216" t="s">
        <v>320</v>
      </c>
      <c r="G217" s="16"/>
      <c r="H217" s="217">
        <v>-10.144</v>
      </c>
      <c r="I217" s="218"/>
      <c r="J217" s="16"/>
      <c r="K217" s="16"/>
      <c r="L217" s="214"/>
      <c r="M217" s="219"/>
      <c r="N217" s="220"/>
      <c r="O217" s="220"/>
      <c r="P217" s="220"/>
      <c r="Q217" s="220"/>
      <c r="R217" s="220"/>
      <c r="S217" s="220"/>
      <c r="T217" s="221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15" t="s">
        <v>191</v>
      </c>
      <c r="AU217" s="215" t="s">
        <v>86</v>
      </c>
      <c r="AV217" s="16" t="s">
        <v>134</v>
      </c>
      <c r="AW217" s="16" t="s">
        <v>32</v>
      </c>
      <c r="AX217" s="16" t="s">
        <v>76</v>
      </c>
      <c r="AY217" s="215" t="s">
        <v>121</v>
      </c>
    </row>
    <row r="218" s="14" customFormat="1">
      <c r="A218" s="14"/>
      <c r="B218" s="198"/>
      <c r="C218" s="14"/>
      <c r="D218" s="191" t="s">
        <v>191</v>
      </c>
      <c r="E218" s="199" t="s">
        <v>1</v>
      </c>
      <c r="F218" s="200" t="s">
        <v>325</v>
      </c>
      <c r="G218" s="14"/>
      <c r="H218" s="201">
        <v>431.10000000000002</v>
      </c>
      <c r="I218" s="202"/>
      <c r="J218" s="14"/>
      <c r="K218" s="14"/>
      <c r="L218" s="198"/>
      <c r="M218" s="203"/>
      <c r="N218" s="204"/>
      <c r="O218" s="204"/>
      <c r="P218" s="204"/>
      <c r="Q218" s="204"/>
      <c r="R218" s="204"/>
      <c r="S218" s="204"/>
      <c r="T218" s="20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9" t="s">
        <v>191</v>
      </c>
      <c r="AU218" s="199" t="s">
        <v>86</v>
      </c>
      <c r="AV218" s="14" t="s">
        <v>86</v>
      </c>
      <c r="AW218" s="14" t="s">
        <v>32</v>
      </c>
      <c r="AX218" s="14" t="s">
        <v>84</v>
      </c>
      <c r="AY218" s="199" t="s">
        <v>121</v>
      </c>
    </row>
    <row r="219" s="2" customFormat="1" ht="37.8" customHeight="1">
      <c r="A219" s="38"/>
      <c r="B219" s="171"/>
      <c r="C219" s="172" t="s">
        <v>326</v>
      </c>
      <c r="D219" s="172" t="s">
        <v>124</v>
      </c>
      <c r="E219" s="173" t="s">
        <v>327</v>
      </c>
      <c r="F219" s="174" t="s">
        <v>328</v>
      </c>
      <c r="G219" s="175" t="s">
        <v>237</v>
      </c>
      <c r="H219" s="176">
        <v>1724.4000000000001</v>
      </c>
      <c r="I219" s="177"/>
      <c r="J219" s="178">
        <f>ROUND(I219*H219,2)</f>
        <v>0</v>
      </c>
      <c r="K219" s="174" t="s">
        <v>149</v>
      </c>
      <c r="L219" s="39"/>
      <c r="M219" s="179" t="s">
        <v>1</v>
      </c>
      <c r="N219" s="180" t="s">
        <v>41</v>
      </c>
      <c r="O219" s="77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140</v>
      </c>
      <c r="AT219" s="183" t="s">
        <v>124</v>
      </c>
      <c r="AU219" s="183" t="s">
        <v>86</v>
      </c>
      <c r="AY219" s="19" t="s">
        <v>121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9" t="s">
        <v>84</v>
      </c>
      <c r="BK219" s="184">
        <f>ROUND(I219*H219,2)</f>
        <v>0</v>
      </c>
      <c r="BL219" s="19" t="s">
        <v>140</v>
      </c>
      <c r="BM219" s="183" t="s">
        <v>329</v>
      </c>
    </row>
    <row r="220" s="14" customFormat="1">
      <c r="A220" s="14"/>
      <c r="B220" s="198"/>
      <c r="C220" s="14"/>
      <c r="D220" s="191" t="s">
        <v>191</v>
      </c>
      <c r="E220" s="199" t="s">
        <v>1</v>
      </c>
      <c r="F220" s="200" t="s">
        <v>330</v>
      </c>
      <c r="G220" s="14"/>
      <c r="H220" s="201">
        <v>1724.4000000000001</v>
      </c>
      <c r="I220" s="202"/>
      <c r="J220" s="14"/>
      <c r="K220" s="14"/>
      <c r="L220" s="198"/>
      <c r="M220" s="203"/>
      <c r="N220" s="204"/>
      <c r="O220" s="204"/>
      <c r="P220" s="204"/>
      <c r="Q220" s="204"/>
      <c r="R220" s="204"/>
      <c r="S220" s="204"/>
      <c r="T220" s="20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9" t="s">
        <v>191</v>
      </c>
      <c r="AU220" s="199" t="s">
        <v>86</v>
      </c>
      <c r="AV220" s="14" t="s">
        <v>86</v>
      </c>
      <c r="AW220" s="14" t="s">
        <v>32</v>
      </c>
      <c r="AX220" s="14" t="s">
        <v>84</v>
      </c>
      <c r="AY220" s="199" t="s">
        <v>121</v>
      </c>
    </row>
    <row r="221" s="2" customFormat="1" ht="16.5" customHeight="1">
      <c r="A221" s="38"/>
      <c r="B221" s="171"/>
      <c r="C221" s="172" t="s">
        <v>331</v>
      </c>
      <c r="D221" s="172" t="s">
        <v>124</v>
      </c>
      <c r="E221" s="173" t="s">
        <v>332</v>
      </c>
      <c r="F221" s="174" t="s">
        <v>333</v>
      </c>
      <c r="G221" s="175" t="s">
        <v>189</v>
      </c>
      <c r="H221" s="176">
        <v>228.5</v>
      </c>
      <c r="I221" s="177"/>
      <c r="J221" s="178">
        <f>ROUND(I221*H221,2)</f>
        <v>0</v>
      </c>
      <c r="K221" s="174" t="s">
        <v>149</v>
      </c>
      <c r="L221" s="39"/>
      <c r="M221" s="179" t="s">
        <v>1</v>
      </c>
      <c r="N221" s="180" t="s">
        <v>41</v>
      </c>
      <c r="O221" s="77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3" t="s">
        <v>140</v>
      </c>
      <c r="AT221" s="183" t="s">
        <v>124</v>
      </c>
      <c r="AU221" s="183" t="s">
        <v>86</v>
      </c>
      <c r="AY221" s="19" t="s">
        <v>121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9" t="s">
        <v>84</v>
      </c>
      <c r="BK221" s="184">
        <f>ROUND(I221*H221,2)</f>
        <v>0</v>
      </c>
      <c r="BL221" s="19" t="s">
        <v>140</v>
      </c>
      <c r="BM221" s="183" t="s">
        <v>334</v>
      </c>
    </row>
    <row r="222" s="14" customFormat="1">
      <c r="A222" s="14"/>
      <c r="B222" s="198"/>
      <c r="C222" s="14"/>
      <c r="D222" s="191" t="s">
        <v>191</v>
      </c>
      <c r="E222" s="199" t="s">
        <v>1</v>
      </c>
      <c r="F222" s="200" t="s">
        <v>335</v>
      </c>
      <c r="G222" s="14"/>
      <c r="H222" s="201">
        <v>228.5</v>
      </c>
      <c r="I222" s="202"/>
      <c r="J222" s="14"/>
      <c r="K222" s="14"/>
      <c r="L222" s="198"/>
      <c r="M222" s="203"/>
      <c r="N222" s="204"/>
      <c r="O222" s="204"/>
      <c r="P222" s="204"/>
      <c r="Q222" s="204"/>
      <c r="R222" s="204"/>
      <c r="S222" s="204"/>
      <c r="T222" s="20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9" t="s">
        <v>191</v>
      </c>
      <c r="AU222" s="199" t="s">
        <v>86</v>
      </c>
      <c r="AV222" s="14" t="s">
        <v>86</v>
      </c>
      <c r="AW222" s="14" t="s">
        <v>32</v>
      </c>
      <c r="AX222" s="14" t="s">
        <v>84</v>
      </c>
      <c r="AY222" s="199" t="s">
        <v>121</v>
      </c>
    </row>
    <row r="223" s="2" customFormat="1" ht="24.15" customHeight="1">
      <c r="A223" s="38"/>
      <c r="B223" s="171"/>
      <c r="C223" s="172" t="s">
        <v>336</v>
      </c>
      <c r="D223" s="172" t="s">
        <v>124</v>
      </c>
      <c r="E223" s="173" t="s">
        <v>337</v>
      </c>
      <c r="F223" s="174" t="s">
        <v>338</v>
      </c>
      <c r="G223" s="175" t="s">
        <v>237</v>
      </c>
      <c r="H223" s="176">
        <v>431.10000000000002</v>
      </c>
      <c r="I223" s="177"/>
      <c r="J223" s="178">
        <f>ROUND(I223*H223,2)</f>
        <v>0</v>
      </c>
      <c r="K223" s="174" t="s">
        <v>149</v>
      </c>
      <c r="L223" s="39"/>
      <c r="M223" s="179" t="s">
        <v>1</v>
      </c>
      <c r="N223" s="180" t="s">
        <v>41</v>
      </c>
      <c r="O223" s="77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3" t="s">
        <v>140</v>
      </c>
      <c r="AT223" s="183" t="s">
        <v>124</v>
      </c>
      <c r="AU223" s="183" t="s">
        <v>86</v>
      </c>
      <c r="AY223" s="19" t="s">
        <v>121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9" t="s">
        <v>84</v>
      </c>
      <c r="BK223" s="184">
        <f>ROUND(I223*H223,2)</f>
        <v>0</v>
      </c>
      <c r="BL223" s="19" t="s">
        <v>140</v>
      </c>
      <c r="BM223" s="183" t="s">
        <v>339</v>
      </c>
    </row>
    <row r="224" s="2" customFormat="1" ht="24.15" customHeight="1">
      <c r="A224" s="38"/>
      <c r="B224" s="171"/>
      <c r="C224" s="172" t="s">
        <v>340</v>
      </c>
      <c r="D224" s="172" t="s">
        <v>124</v>
      </c>
      <c r="E224" s="173" t="s">
        <v>341</v>
      </c>
      <c r="F224" s="174" t="s">
        <v>342</v>
      </c>
      <c r="G224" s="175" t="s">
        <v>343</v>
      </c>
      <c r="H224" s="176">
        <v>819.09000000000003</v>
      </c>
      <c r="I224" s="177"/>
      <c r="J224" s="178">
        <f>ROUND(I224*H224,2)</f>
        <v>0</v>
      </c>
      <c r="K224" s="174" t="s">
        <v>149</v>
      </c>
      <c r="L224" s="39"/>
      <c r="M224" s="179" t="s">
        <v>1</v>
      </c>
      <c r="N224" s="180" t="s">
        <v>41</v>
      </c>
      <c r="O224" s="77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3" t="s">
        <v>140</v>
      </c>
      <c r="AT224" s="183" t="s">
        <v>124</v>
      </c>
      <c r="AU224" s="183" t="s">
        <v>86</v>
      </c>
      <c r="AY224" s="19" t="s">
        <v>121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9" t="s">
        <v>84</v>
      </c>
      <c r="BK224" s="184">
        <f>ROUND(I224*H224,2)</f>
        <v>0</v>
      </c>
      <c r="BL224" s="19" t="s">
        <v>140</v>
      </c>
      <c r="BM224" s="183" t="s">
        <v>344</v>
      </c>
    </row>
    <row r="225" s="14" customFormat="1">
      <c r="A225" s="14"/>
      <c r="B225" s="198"/>
      <c r="C225" s="14"/>
      <c r="D225" s="191" t="s">
        <v>191</v>
      </c>
      <c r="E225" s="199" t="s">
        <v>1</v>
      </c>
      <c r="F225" s="200" t="s">
        <v>345</v>
      </c>
      <c r="G225" s="14"/>
      <c r="H225" s="201">
        <v>819.09000000000003</v>
      </c>
      <c r="I225" s="202"/>
      <c r="J225" s="14"/>
      <c r="K225" s="14"/>
      <c r="L225" s="198"/>
      <c r="M225" s="203"/>
      <c r="N225" s="204"/>
      <c r="O225" s="204"/>
      <c r="P225" s="204"/>
      <c r="Q225" s="204"/>
      <c r="R225" s="204"/>
      <c r="S225" s="204"/>
      <c r="T225" s="20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9" t="s">
        <v>191</v>
      </c>
      <c r="AU225" s="199" t="s">
        <v>86</v>
      </c>
      <c r="AV225" s="14" t="s">
        <v>86</v>
      </c>
      <c r="AW225" s="14" t="s">
        <v>32</v>
      </c>
      <c r="AX225" s="14" t="s">
        <v>84</v>
      </c>
      <c r="AY225" s="199" t="s">
        <v>121</v>
      </c>
    </row>
    <row r="226" s="2" customFormat="1" ht="21.75" customHeight="1">
      <c r="A226" s="38"/>
      <c r="B226" s="171"/>
      <c r="C226" s="172" t="s">
        <v>346</v>
      </c>
      <c r="D226" s="172" t="s">
        <v>124</v>
      </c>
      <c r="E226" s="173" t="s">
        <v>347</v>
      </c>
      <c r="F226" s="174" t="s">
        <v>348</v>
      </c>
      <c r="G226" s="175" t="s">
        <v>343</v>
      </c>
      <c r="H226" s="176">
        <v>43.414999999999999</v>
      </c>
      <c r="I226" s="177"/>
      <c r="J226" s="178">
        <f>ROUND(I226*H226,2)</f>
        <v>0</v>
      </c>
      <c r="K226" s="174" t="s">
        <v>1</v>
      </c>
      <c r="L226" s="39"/>
      <c r="M226" s="179" t="s">
        <v>1</v>
      </c>
      <c r="N226" s="180" t="s">
        <v>41</v>
      </c>
      <c r="O226" s="77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83" t="s">
        <v>140</v>
      </c>
      <c r="AT226" s="183" t="s">
        <v>124</v>
      </c>
      <c r="AU226" s="183" t="s">
        <v>86</v>
      </c>
      <c r="AY226" s="19" t="s">
        <v>121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9" t="s">
        <v>84</v>
      </c>
      <c r="BK226" s="184">
        <f>ROUND(I226*H226,2)</f>
        <v>0</v>
      </c>
      <c r="BL226" s="19" t="s">
        <v>140</v>
      </c>
      <c r="BM226" s="183" t="s">
        <v>349</v>
      </c>
    </row>
    <row r="227" s="14" customFormat="1">
      <c r="A227" s="14"/>
      <c r="B227" s="198"/>
      <c r="C227" s="14"/>
      <c r="D227" s="191" t="s">
        <v>191</v>
      </c>
      <c r="E227" s="199" t="s">
        <v>1</v>
      </c>
      <c r="F227" s="200" t="s">
        <v>350</v>
      </c>
      <c r="G227" s="14"/>
      <c r="H227" s="201">
        <v>43.414999999999999</v>
      </c>
      <c r="I227" s="202"/>
      <c r="J227" s="14"/>
      <c r="K227" s="14"/>
      <c r="L227" s="198"/>
      <c r="M227" s="203"/>
      <c r="N227" s="204"/>
      <c r="O227" s="204"/>
      <c r="P227" s="204"/>
      <c r="Q227" s="204"/>
      <c r="R227" s="204"/>
      <c r="S227" s="204"/>
      <c r="T227" s="20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9" t="s">
        <v>191</v>
      </c>
      <c r="AU227" s="199" t="s">
        <v>86</v>
      </c>
      <c r="AV227" s="14" t="s">
        <v>86</v>
      </c>
      <c r="AW227" s="14" t="s">
        <v>32</v>
      </c>
      <c r="AX227" s="14" t="s">
        <v>84</v>
      </c>
      <c r="AY227" s="199" t="s">
        <v>121</v>
      </c>
    </row>
    <row r="228" s="2" customFormat="1" ht="16.5" customHeight="1">
      <c r="A228" s="38"/>
      <c r="B228" s="171"/>
      <c r="C228" s="172" t="s">
        <v>351</v>
      </c>
      <c r="D228" s="172" t="s">
        <v>124</v>
      </c>
      <c r="E228" s="173" t="s">
        <v>352</v>
      </c>
      <c r="F228" s="174" t="s">
        <v>353</v>
      </c>
      <c r="G228" s="175" t="s">
        <v>237</v>
      </c>
      <c r="H228" s="176">
        <v>453.94999999999999</v>
      </c>
      <c r="I228" s="177"/>
      <c r="J228" s="178">
        <f>ROUND(I228*H228,2)</f>
        <v>0</v>
      </c>
      <c r="K228" s="174" t="s">
        <v>149</v>
      </c>
      <c r="L228" s="39"/>
      <c r="M228" s="179" t="s">
        <v>1</v>
      </c>
      <c r="N228" s="180" t="s">
        <v>41</v>
      </c>
      <c r="O228" s="77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3" t="s">
        <v>140</v>
      </c>
      <c r="AT228" s="183" t="s">
        <v>124</v>
      </c>
      <c r="AU228" s="183" t="s">
        <v>86</v>
      </c>
      <c r="AY228" s="19" t="s">
        <v>121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9" t="s">
        <v>84</v>
      </c>
      <c r="BK228" s="184">
        <f>ROUND(I228*H228,2)</f>
        <v>0</v>
      </c>
      <c r="BL228" s="19" t="s">
        <v>140</v>
      </c>
      <c r="BM228" s="183" t="s">
        <v>354</v>
      </c>
    </row>
    <row r="229" s="14" customFormat="1">
      <c r="A229" s="14"/>
      <c r="B229" s="198"/>
      <c r="C229" s="14"/>
      <c r="D229" s="191" t="s">
        <v>191</v>
      </c>
      <c r="E229" s="199" t="s">
        <v>1</v>
      </c>
      <c r="F229" s="200" t="s">
        <v>355</v>
      </c>
      <c r="G229" s="14"/>
      <c r="H229" s="201">
        <v>431.10000000000002</v>
      </c>
      <c r="I229" s="202"/>
      <c r="J229" s="14"/>
      <c r="K229" s="14"/>
      <c r="L229" s="198"/>
      <c r="M229" s="203"/>
      <c r="N229" s="204"/>
      <c r="O229" s="204"/>
      <c r="P229" s="204"/>
      <c r="Q229" s="204"/>
      <c r="R229" s="204"/>
      <c r="S229" s="204"/>
      <c r="T229" s="20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9" t="s">
        <v>191</v>
      </c>
      <c r="AU229" s="199" t="s">
        <v>86</v>
      </c>
      <c r="AV229" s="14" t="s">
        <v>86</v>
      </c>
      <c r="AW229" s="14" t="s">
        <v>32</v>
      </c>
      <c r="AX229" s="14" t="s">
        <v>76</v>
      </c>
      <c r="AY229" s="199" t="s">
        <v>121</v>
      </c>
    </row>
    <row r="230" s="14" customFormat="1">
      <c r="A230" s="14"/>
      <c r="B230" s="198"/>
      <c r="C230" s="14"/>
      <c r="D230" s="191" t="s">
        <v>191</v>
      </c>
      <c r="E230" s="199" t="s">
        <v>1</v>
      </c>
      <c r="F230" s="200" t="s">
        <v>356</v>
      </c>
      <c r="G230" s="14"/>
      <c r="H230" s="201">
        <v>22.850000000000001</v>
      </c>
      <c r="I230" s="202"/>
      <c r="J230" s="14"/>
      <c r="K230" s="14"/>
      <c r="L230" s="198"/>
      <c r="M230" s="203"/>
      <c r="N230" s="204"/>
      <c r="O230" s="204"/>
      <c r="P230" s="204"/>
      <c r="Q230" s="204"/>
      <c r="R230" s="204"/>
      <c r="S230" s="204"/>
      <c r="T230" s="20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9" t="s">
        <v>191</v>
      </c>
      <c r="AU230" s="199" t="s">
        <v>86</v>
      </c>
      <c r="AV230" s="14" t="s">
        <v>86</v>
      </c>
      <c r="AW230" s="14" t="s">
        <v>32</v>
      </c>
      <c r="AX230" s="14" t="s">
        <v>76</v>
      </c>
      <c r="AY230" s="199" t="s">
        <v>121</v>
      </c>
    </row>
    <row r="231" s="15" customFormat="1">
      <c r="A231" s="15"/>
      <c r="B231" s="206"/>
      <c r="C231" s="15"/>
      <c r="D231" s="191" t="s">
        <v>191</v>
      </c>
      <c r="E231" s="207" t="s">
        <v>1</v>
      </c>
      <c r="F231" s="208" t="s">
        <v>211</v>
      </c>
      <c r="G231" s="15"/>
      <c r="H231" s="209">
        <v>453.95000000000005</v>
      </c>
      <c r="I231" s="210"/>
      <c r="J231" s="15"/>
      <c r="K231" s="15"/>
      <c r="L231" s="206"/>
      <c r="M231" s="211"/>
      <c r="N231" s="212"/>
      <c r="O231" s="212"/>
      <c r="P231" s="212"/>
      <c r="Q231" s="212"/>
      <c r="R231" s="212"/>
      <c r="S231" s="212"/>
      <c r="T231" s="21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07" t="s">
        <v>191</v>
      </c>
      <c r="AU231" s="207" t="s">
        <v>86</v>
      </c>
      <c r="AV231" s="15" t="s">
        <v>140</v>
      </c>
      <c r="AW231" s="15" t="s">
        <v>32</v>
      </c>
      <c r="AX231" s="15" t="s">
        <v>84</v>
      </c>
      <c r="AY231" s="207" t="s">
        <v>121</v>
      </c>
    </row>
    <row r="232" s="2" customFormat="1" ht="24.15" customHeight="1">
      <c r="A232" s="38"/>
      <c r="B232" s="171"/>
      <c r="C232" s="172" t="s">
        <v>357</v>
      </c>
      <c r="D232" s="172" t="s">
        <v>124</v>
      </c>
      <c r="E232" s="173" t="s">
        <v>358</v>
      </c>
      <c r="F232" s="174" t="s">
        <v>359</v>
      </c>
      <c r="G232" s="175" t="s">
        <v>237</v>
      </c>
      <c r="H232" s="176">
        <v>10.144</v>
      </c>
      <c r="I232" s="177"/>
      <c r="J232" s="178">
        <f>ROUND(I232*H232,2)</f>
        <v>0</v>
      </c>
      <c r="K232" s="174" t="s">
        <v>149</v>
      </c>
      <c r="L232" s="39"/>
      <c r="M232" s="179" t="s">
        <v>1</v>
      </c>
      <c r="N232" s="180" t="s">
        <v>41</v>
      </c>
      <c r="O232" s="77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140</v>
      </c>
      <c r="AT232" s="183" t="s">
        <v>124</v>
      </c>
      <c r="AU232" s="183" t="s">
        <v>86</v>
      </c>
      <c r="AY232" s="19" t="s">
        <v>121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9" t="s">
        <v>84</v>
      </c>
      <c r="BK232" s="184">
        <f>ROUND(I232*H232,2)</f>
        <v>0</v>
      </c>
      <c r="BL232" s="19" t="s">
        <v>140</v>
      </c>
      <c r="BM232" s="183" t="s">
        <v>360</v>
      </c>
    </row>
    <row r="233" s="14" customFormat="1">
      <c r="A233" s="14"/>
      <c r="B233" s="198"/>
      <c r="C233" s="14"/>
      <c r="D233" s="191" t="s">
        <v>191</v>
      </c>
      <c r="E233" s="199" t="s">
        <v>1</v>
      </c>
      <c r="F233" s="200" t="s">
        <v>361</v>
      </c>
      <c r="G233" s="14"/>
      <c r="H233" s="201">
        <v>4.7999999999999998</v>
      </c>
      <c r="I233" s="202"/>
      <c r="J233" s="14"/>
      <c r="K233" s="14"/>
      <c r="L233" s="198"/>
      <c r="M233" s="203"/>
      <c r="N233" s="204"/>
      <c r="O233" s="204"/>
      <c r="P233" s="204"/>
      <c r="Q233" s="204"/>
      <c r="R233" s="204"/>
      <c r="S233" s="204"/>
      <c r="T233" s="20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9" t="s">
        <v>191</v>
      </c>
      <c r="AU233" s="199" t="s">
        <v>86</v>
      </c>
      <c r="AV233" s="14" t="s">
        <v>86</v>
      </c>
      <c r="AW233" s="14" t="s">
        <v>32</v>
      </c>
      <c r="AX233" s="14" t="s">
        <v>76</v>
      </c>
      <c r="AY233" s="199" t="s">
        <v>121</v>
      </c>
    </row>
    <row r="234" s="14" customFormat="1">
      <c r="A234" s="14"/>
      <c r="B234" s="198"/>
      <c r="C234" s="14"/>
      <c r="D234" s="191" t="s">
        <v>191</v>
      </c>
      <c r="E234" s="199" t="s">
        <v>1</v>
      </c>
      <c r="F234" s="200" t="s">
        <v>362</v>
      </c>
      <c r="G234" s="14"/>
      <c r="H234" s="201">
        <v>3.7759999999999998</v>
      </c>
      <c r="I234" s="202"/>
      <c r="J234" s="14"/>
      <c r="K234" s="14"/>
      <c r="L234" s="198"/>
      <c r="M234" s="203"/>
      <c r="N234" s="204"/>
      <c r="O234" s="204"/>
      <c r="P234" s="204"/>
      <c r="Q234" s="204"/>
      <c r="R234" s="204"/>
      <c r="S234" s="204"/>
      <c r="T234" s="20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9" t="s">
        <v>191</v>
      </c>
      <c r="AU234" s="199" t="s">
        <v>86</v>
      </c>
      <c r="AV234" s="14" t="s">
        <v>86</v>
      </c>
      <c r="AW234" s="14" t="s">
        <v>32</v>
      </c>
      <c r="AX234" s="14" t="s">
        <v>76</v>
      </c>
      <c r="AY234" s="199" t="s">
        <v>121</v>
      </c>
    </row>
    <row r="235" s="14" customFormat="1">
      <c r="A235" s="14"/>
      <c r="B235" s="198"/>
      <c r="C235" s="14"/>
      <c r="D235" s="191" t="s">
        <v>191</v>
      </c>
      <c r="E235" s="199" t="s">
        <v>1</v>
      </c>
      <c r="F235" s="200" t="s">
        <v>363</v>
      </c>
      <c r="G235" s="14"/>
      <c r="H235" s="201">
        <v>1.5680000000000001</v>
      </c>
      <c r="I235" s="202"/>
      <c r="J235" s="14"/>
      <c r="K235" s="14"/>
      <c r="L235" s="198"/>
      <c r="M235" s="203"/>
      <c r="N235" s="204"/>
      <c r="O235" s="204"/>
      <c r="P235" s="204"/>
      <c r="Q235" s="204"/>
      <c r="R235" s="204"/>
      <c r="S235" s="204"/>
      <c r="T235" s="20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9" t="s">
        <v>191</v>
      </c>
      <c r="AU235" s="199" t="s">
        <v>86</v>
      </c>
      <c r="AV235" s="14" t="s">
        <v>86</v>
      </c>
      <c r="AW235" s="14" t="s">
        <v>32</v>
      </c>
      <c r="AX235" s="14" t="s">
        <v>76</v>
      </c>
      <c r="AY235" s="199" t="s">
        <v>121</v>
      </c>
    </row>
    <row r="236" s="15" customFormat="1">
      <c r="A236" s="15"/>
      <c r="B236" s="206"/>
      <c r="C236" s="15"/>
      <c r="D236" s="191" t="s">
        <v>191</v>
      </c>
      <c r="E236" s="207" t="s">
        <v>1</v>
      </c>
      <c r="F236" s="208" t="s">
        <v>211</v>
      </c>
      <c r="G236" s="15"/>
      <c r="H236" s="209">
        <v>10.144</v>
      </c>
      <c r="I236" s="210"/>
      <c r="J236" s="15"/>
      <c r="K236" s="15"/>
      <c r="L236" s="206"/>
      <c r="M236" s="211"/>
      <c r="N236" s="212"/>
      <c r="O236" s="212"/>
      <c r="P236" s="212"/>
      <c r="Q236" s="212"/>
      <c r="R236" s="212"/>
      <c r="S236" s="212"/>
      <c r="T236" s="21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07" t="s">
        <v>191</v>
      </c>
      <c r="AU236" s="207" t="s">
        <v>86</v>
      </c>
      <c r="AV236" s="15" t="s">
        <v>140</v>
      </c>
      <c r="AW236" s="15" t="s">
        <v>32</v>
      </c>
      <c r="AX236" s="15" t="s">
        <v>84</v>
      </c>
      <c r="AY236" s="207" t="s">
        <v>121</v>
      </c>
    </row>
    <row r="237" s="2" customFormat="1" ht="24.15" customHeight="1">
      <c r="A237" s="38"/>
      <c r="B237" s="171"/>
      <c r="C237" s="172" t="s">
        <v>364</v>
      </c>
      <c r="D237" s="172" t="s">
        <v>124</v>
      </c>
      <c r="E237" s="173" t="s">
        <v>365</v>
      </c>
      <c r="F237" s="174" t="s">
        <v>366</v>
      </c>
      <c r="G237" s="175" t="s">
        <v>237</v>
      </c>
      <c r="H237" s="176">
        <v>9.7759999999999998</v>
      </c>
      <c r="I237" s="177"/>
      <c r="J237" s="178">
        <f>ROUND(I237*H237,2)</f>
        <v>0</v>
      </c>
      <c r="K237" s="174" t="s">
        <v>149</v>
      </c>
      <c r="L237" s="39"/>
      <c r="M237" s="179" t="s">
        <v>1</v>
      </c>
      <c r="N237" s="180" t="s">
        <v>41</v>
      </c>
      <c r="O237" s="77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3" t="s">
        <v>140</v>
      </c>
      <c r="AT237" s="183" t="s">
        <v>124</v>
      </c>
      <c r="AU237" s="183" t="s">
        <v>86</v>
      </c>
      <c r="AY237" s="19" t="s">
        <v>121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9" t="s">
        <v>84</v>
      </c>
      <c r="BK237" s="184">
        <f>ROUND(I237*H237,2)</f>
        <v>0</v>
      </c>
      <c r="BL237" s="19" t="s">
        <v>140</v>
      </c>
      <c r="BM237" s="183" t="s">
        <v>367</v>
      </c>
    </row>
    <row r="238" s="14" customFormat="1">
      <c r="A238" s="14"/>
      <c r="B238" s="198"/>
      <c r="C238" s="14"/>
      <c r="D238" s="191" t="s">
        <v>191</v>
      </c>
      <c r="E238" s="199" t="s">
        <v>1</v>
      </c>
      <c r="F238" s="200" t="s">
        <v>368</v>
      </c>
      <c r="G238" s="14"/>
      <c r="H238" s="201">
        <v>9.7759999999999998</v>
      </c>
      <c r="I238" s="202"/>
      <c r="J238" s="14"/>
      <c r="K238" s="14"/>
      <c r="L238" s="198"/>
      <c r="M238" s="203"/>
      <c r="N238" s="204"/>
      <c r="O238" s="204"/>
      <c r="P238" s="204"/>
      <c r="Q238" s="204"/>
      <c r="R238" s="204"/>
      <c r="S238" s="204"/>
      <c r="T238" s="20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9" t="s">
        <v>191</v>
      </c>
      <c r="AU238" s="199" t="s">
        <v>86</v>
      </c>
      <c r="AV238" s="14" t="s">
        <v>86</v>
      </c>
      <c r="AW238" s="14" t="s">
        <v>32</v>
      </c>
      <c r="AX238" s="14" t="s">
        <v>84</v>
      </c>
      <c r="AY238" s="199" t="s">
        <v>121</v>
      </c>
    </row>
    <row r="239" s="2" customFormat="1" ht="33" customHeight="1">
      <c r="A239" s="38"/>
      <c r="B239" s="171"/>
      <c r="C239" s="172" t="s">
        <v>369</v>
      </c>
      <c r="D239" s="172" t="s">
        <v>124</v>
      </c>
      <c r="E239" s="173" t="s">
        <v>370</v>
      </c>
      <c r="F239" s="174" t="s">
        <v>371</v>
      </c>
      <c r="G239" s="175" t="s">
        <v>237</v>
      </c>
      <c r="H239" s="176">
        <v>2.9399999999999999</v>
      </c>
      <c r="I239" s="177"/>
      <c r="J239" s="178">
        <f>ROUND(I239*H239,2)</f>
        <v>0</v>
      </c>
      <c r="K239" s="174" t="s">
        <v>149</v>
      </c>
      <c r="L239" s="39"/>
      <c r="M239" s="179" t="s">
        <v>1</v>
      </c>
      <c r="N239" s="180" t="s">
        <v>41</v>
      </c>
      <c r="O239" s="77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3" t="s">
        <v>140</v>
      </c>
      <c r="AT239" s="183" t="s">
        <v>124</v>
      </c>
      <c r="AU239" s="183" t="s">
        <v>86</v>
      </c>
      <c r="AY239" s="19" t="s">
        <v>121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9" t="s">
        <v>84</v>
      </c>
      <c r="BK239" s="184">
        <f>ROUND(I239*H239,2)</f>
        <v>0</v>
      </c>
      <c r="BL239" s="19" t="s">
        <v>140</v>
      </c>
      <c r="BM239" s="183" t="s">
        <v>372</v>
      </c>
    </row>
    <row r="240" s="14" customFormat="1">
      <c r="A240" s="14"/>
      <c r="B240" s="198"/>
      <c r="C240" s="14"/>
      <c r="D240" s="191" t="s">
        <v>191</v>
      </c>
      <c r="E240" s="199" t="s">
        <v>1</v>
      </c>
      <c r="F240" s="200" t="s">
        <v>373</v>
      </c>
      <c r="G240" s="14"/>
      <c r="H240" s="201">
        <v>2.9399999999999999</v>
      </c>
      <c r="I240" s="202"/>
      <c r="J240" s="14"/>
      <c r="K240" s="14"/>
      <c r="L240" s="198"/>
      <c r="M240" s="203"/>
      <c r="N240" s="204"/>
      <c r="O240" s="204"/>
      <c r="P240" s="204"/>
      <c r="Q240" s="204"/>
      <c r="R240" s="204"/>
      <c r="S240" s="204"/>
      <c r="T240" s="20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9" t="s">
        <v>191</v>
      </c>
      <c r="AU240" s="199" t="s">
        <v>86</v>
      </c>
      <c r="AV240" s="14" t="s">
        <v>86</v>
      </c>
      <c r="AW240" s="14" t="s">
        <v>32</v>
      </c>
      <c r="AX240" s="14" t="s">
        <v>84</v>
      </c>
      <c r="AY240" s="199" t="s">
        <v>121</v>
      </c>
    </row>
    <row r="241" s="2" customFormat="1" ht="16.5" customHeight="1">
      <c r="A241" s="38"/>
      <c r="B241" s="171"/>
      <c r="C241" s="222" t="s">
        <v>374</v>
      </c>
      <c r="D241" s="222" t="s">
        <v>375</v>
      </c>
      <c r="E241" s="223" t="s">
        <v>376</v>
      </c>
      <c r="F241" s="224" t="s">
        <v>377</v>
      </c>
      <c r="G241" s="225" t="s">
        <v>343</v>
      </c>
      <c r="H241" s="226">
        <v>24.015999999999998</v>
      </c>
      <c r="I241" s="227"/>
      <c r="J241" s="228">
        <f>ROUND(I241*H241,2)</f>
        <v>0</v>
      </c>
      <c r="K241" s="224" t="s">
        <v>149</v>
      </c>
      <c r="L241" s="229"/>
      <c r="M241" s="230" t="s">
        <v>1</v>
      </c>
      <c r="N241" s="231" t="s">
        <v>41</v>
      </c>
      <c r="O241" s="77"/>
      <c r="P241" s="181">
        <f>O241*H241</f>
        <v>0</v>
      </c>
      <c r="Q241" s="181">
        <v>1</v>
      </c>
      <c r="R241" s="181">
        <f>Q241*H241</f>
        <v>24.015999999999998</v>
      </c>
      <c r="S241" s="181">
        <v>0</v>
      </c>
      <c r="T241" s="18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3" t="s">
        <v>157</v>
      </c>
      <c r="AT241" s="183" t="s">
        <v>375</v>
      </c>
      <c r="AU241" s="183" t="s">
        <v>86</v>
      </c>
      <c r="AY241" s="19" t="s">
        <v>121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9" t="s">
        <v>84</v>
      </c>
      <c r="BK241" s="184">
        <f>ROUND(I241*H241,2)</f>
        <v>0</v>
      </c>
      <c r="BL241" s="19" t="s">
        <v>140</v>
      </c>
      <c r="BM241" s="183" t="s">
        <v>378</v>
      </c>
    </row>
    <row r="242" s="14" customFormat="1">
      <c r="A242" s="14"/>
      <c r="B242" s="198"/>
      <c r="C242" s="14"/>
      <c r="D242" s="191" t="s">
        <v>191</v>
      </c>
      <c r="E242" s="199" t="s">
        <v>1</v>
      </c>
      <c r="F242" s="200" t="s">
        <v>379</v>
      </c>
      <c r="G242" s="14"/>
      <c r="H242" s="201">
        <v>24.015999999999998</v>
      </c>
      <c r="I242" s="202"/>
      <c r="J242" s="14"/>
      <c r="K242" s="14"/>
      <c r="L242" s="198"/>
      <c r="M242" s="203"/>
      <c r="N242" s="204"/>
      <c r="O242" s="204"/>
      <c r="P242" s="204"/>
      <c r="Q242" s="204"/>
      <c r="R242" s="204"/>
      <c r="S242" s="204"/>
      <c r="T242" s="20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9" t="s">
        <v>191</v>
      </c>
      <c r="AU242" s="199" t="s">
        <v>86</v>
      </c>
      <c r="AV242" s="14" t="s">
        <v>86</v>
      </c>
      <c r="AW242" s="14" t="s">
        <v>32</v>
      </c>
      <c r="AX242" s="14" t="s">
        <v>84</v>
      </c>
      <c r="AY242" s="199" t="s">
        <v>121</v>
      </c>
    </row>
    <row r="243" s="2" customFormat="1" ht="37.8" customHeight="1">
      <c r="A243" s="38"/>
      <c r="B243" s="171"/>
      <c r="C243" s="172" t="s">
        <v>380</v>
      </c>
      <c r="D243" s="172" t="s">
        <v>124</v>
      </c>
      <c r="E243" s="173" t="s">
        <v>381</v>
      </c>
      <c r="F243" s="174" t="s">
        <v>382</v>
      </c>
      <c r="G243" s="175" t="s">
        <v>189</v>
      </c>
      <c r="H243" s="176">
        <v>186.59999999999999</v>
      </c>
      <c r="I243" s="177"/>
      <c r="J243" s="178">
        <f>ROUND(I243*H243,2)</f>
        <v>0</v>
      </c>
      <c r="K243" s="174" t="s">
        <v>149</v>
      </c>
      <c r="L243" s="39"/>
      <c r="M243" s="179" t="s">
        <v>1</v>
      </c>
      <c r="N243" s="180" t="s">
        <v>41</v>
      </c>
      <c r="O243" s="77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3" t="s">
        <v>140</v>
      </c>
      <c r="AT243" s="183" t="s">
        <v>124</v>
      </c>
      <c r="AU243" s="183" t="s">
        <v>86</v>
      </c>
      <c r="AY243" s="19" t="s">
        <v>121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9" t="s">
        <v>84</v>
      </c>
      <c r="BK243" s="184">
        <f>ROUND(I243*H243,2)</f>
        <v>0</v>
      </c>
      <c r="BL243" s="19" t="s">
        <v>140</v>
      </c>
      <c r="BM243" s="183" t="s">
        <v>383</v>
      </c>
    </row>
    <row r="244" s="14" customFormat="1">
      <c r="A244" s="14"/>
      <c r="B244" s="198"/>
      <c r="C244" s="14"/>
      <c r="D244" s="191" t="s">
        <v>191</v>
      </c>
      <c r="E244" s="199" t="s">
        <v>1</v>
      </c>
      <c r="F244" s="200" t="s">
        <v>384</v>
      </c>
      <c r="G244" s="14"/>
      <c r="H244" s="201">
        <v>186.59999999999999</v>
      </c>
      <c r="I244" s="202"/>
      <c r="J244" s="14"/>
      <c r="K244" s="14"/>
      <c r="L244" s="198"/>
      <c r="M244" s="203"/>
      <c r="N244" s="204"/>
      <c r="O244" s="204"/>
      <c r="P244" s="204"/>
      <c r="Q244" s="204"/>
      <c r="R244" s="204"/>
      <c r="S244" s="204"/>
      <c r="T244" s="20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9" t="s">
        <v>191</v>
      </c>
      <c r="AU244" s="199" t="s">
        <v>86</v>
      </c>
      <c r="AV244" s="14" t="s">
        <v>86</v>
      </c>
      <c r="AW244" s="14" t="s">
        <v>32</v>
      </c>
      <c r="AX244" s="14" t="s">
        <v>84</v>
      </c>
      <c r="AY244" s="199" t="s">
        <v>121</v>
      </c>
    </row>
    <row r="245" s="2" customFormat="1" ht="16.5" customHeight="1">
      <c r="A245" s="38"/>
      <c r="B245" s="171"/>
      <c r="C245" s="222" t="s">
        <v>385</v>
      </c>
      <c r="D245" s="222" t="s">
        <v>375</v>
      </c>
      <c r="E245" s="223" t="s">
        <v>386</v>
      </c>
      <c r="F245" s="224" t="s">
        <v>387</v>
      </c>
      <c r="G245" s="225" t="s">
        <v>343</v>
      </c>
      <c r="H245" s="226">
        <v>35.454000000000001</v>
      </c>
      <c r="I245" s="227"/>
      <c r="J245" s="228">
        <f>ROUND(I245*H245,2)</f>
        <v>0</v>
      </c>
      <c r="K245" s="224" t="s">
        <v>149</v>
      </c>
      <c r="L245" s="229"/>
      <c r="M245" s="230" t="s">
        <v>1</v>
      </c>
      <c r="N245" s="231" t="s">
        <v>41</v>
      </c>
      <c r="O245" s="77"/>
      <c r="P245" s="181">
        <f>O245*H245</f>
        <v>0</v>
      </c>
      <c r="Q245" s="181">
        <v>1</v>
      </c>
      <c r="R245" s="181">
        <f>Q245*H245</f>
        <v>35.454000000000001</v>
      </c>
      <c r="S245" s="181">
        <v>0</v>
      </c>
      <c r="T245" s="18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3" t="s">
        <v>157</v>
      </c>
      <c r="AT245" s="183" t="s">
        <v>375</v>
      </c>
      <c r="AU245" s="183" t="s">
        <v>86</v>
      </c>
      <c r="AY245" s="19" t="s">
        <v>121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9" t="s">
        <v>84</v>
      </c>
      <c r="BK245" s="184">
        <f>ROUND(I245*H245,2)</f>
        <v>0</v>
      </c>
      <c r="BL245" s="19" t="s">
        <v>140</v>
      </c>
      <c r="BM245" s="183" t="s">
        <v>388</v>
      </c>
    </row>
    <row r="246" s="14" customFormat="1">
      <c r="A246" s="14"/>
      <c r="B246" s="198"/>
      <c r="C246" s="14"/>
      <c r="D246" s="191" t="s">
        <v>191</v>
      </c>
      <c r="E246" s="199" t="s">
        <v>1</v>
      </c>
      <c r="F246" s="200" t="s">
        <v>389</v>
      </c>
      <c r="G246" s="14"/>
      <c r="H246" s="201">
        <v>35.454000000000001</v>
      </c>
      <c r="I246" s="202"/>
      <c r="J246" s="14"/>
      <c r="K246" s="14"/>
      <c r="L246" s="198"/>
      <c r="M246" s="203"/>
      <c r="N246" s="204"/>
      <c r="O246" s="204"/>
      <c r="P246" s="204"/>
      <c r="Q246" s="204"/>
      <c r="R246" s="204"/>
      <c r="S246" s="204"/>
      <c r="T246" s="20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9" t="s">
        <v>191</v>
      </c>
      <c r="AU246" s="199" t="s">
        <v>86</v>
      </c>
      <c r="AV246" s="14" t="s">
        <v>86</v>
      </c>
      <c r="AW246" s="14" t="s">
        <v>32</v>
      </c>
      <c r="AX246" s="14" t="s">
        <v>84</v>
      </c>
      <c r="AY246" s="199" t="s">
        <v>121</v>
      </c>
    </row>
    <row r="247" s="2" customFormat="1" ht="24.15" customHeight="1">
      <c r="A247" s="38"/>
      <c r="B247" s="171"/>
      <c r="C247" s="172" t="s">
        <v>390</v>
      </c>
      <c r="D247" s="172" t="s">
        <v>124</v>
      </c>
      <c r="E247" s="173" t="s">
        <v>391</v>
      </c>
      <c r="F247" s="174" t="s">
        <v>392</v>
      </c>
      <c r="G247" s="175" t="s">
        <v>189</v>
      </c>
      <c r="H247" s="176">
        <v>186.59999999999999</v>
      </c>
      <c r="I247" s="177"/>
      <c r="J247" s="178">
        <f>ROUND(I247*H247,2)</f>
        <v>0</v>
      </c>
      <c r="K247" s="174" t="s">
        <v>149</v>
      </c>
      <c r="L247" s="39"/>
      <c r="M247" s="179" t="s">
        <v>1</v>
      </c>
      <c r="N247" s="180" t="s">
        <v>41</v>
      </c>
      <c r="O247" s="77"/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3" t="s">
        <v>140</v>
      </c>
      <c r="AT247" s="183" t="s">
        <v>124</v>
      </c>
      <c r="AU247" s="183" t="s">
        <v>86</v>
      </c>
      <c r="AY247" s="19" t="s">
        <v>121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9" t="s">
        <v>84</v>
      </c>
      <c r="BK247" s="184">
        <f>ROUND(I247*H247,2)</f>
        <v>0</v>
      </c>
      <c r="BL247" s="19" t="s">
        <v>140</v>
      </c>
      <c r="BM247" s="183" t="s">
        <v>393</v>
      </c>
    </row>
    <row r="248" s="2" customFormat="1" ht="24.15" customHeight="1">
      <c r="A248" s="38"/>
      <c r="B248" s="171"/>
      <c r="C248" s="172" t="s">
        <v>394</v>
      </c>
      <c r="D248" s="172" t="s">
        <v>124</v>
      </c>
      <c r="E248" s="173" t="s">
        <v>395</v>
      </c>
      <c r="F248" s="174" t="s">
        <v>396</v>
      </c>
      <c r="G248" s="175" t="s">
        <v>189</v>
      </c>
      <c r="H248" s="176">
        <v>186.59999999999999</v>
      </c>
      <c r="I248" s="177"/>
      <c r="J248" s="178">
        <f>ROUND(I248*H248,2)</f>
        <v>0</v>
      </c>
      <c r="K248" s="174" t="s">
        <v>149</v>
      </c>
      <c r="L248" s="39"/>
      <c r="M248" s="179" t="s">
        <v>1</v>
      </c>
      <c r="N248" s="180" t="s">
        <v>41</v>
      </c>
      <c r="O248" s="77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3" t="s">
        <v>140</v>
      </c>
      <c r="AT248" s="183" t="s">
        <v>124</v>
      </c>
      <c r="AU248" s="183" t="s">
        <v>86</v>
      </c>
      <c r="AY248" s="19" t="s">
        <v>121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9" t="s">
        <v>84</v>
      </c>
      <c r="BK248" s="184">
        <f>ROUND(I248*H248,2)</f>
        <v>0</v>
      </c>
      <c r="BL248" s="19" t="s">
        <v>140</v>
      </c>
      <c r="BM248" s="183" t="s">
        <v>397</v>
      </c>
    </row>
    <row r="249" s="2" customFormat="1" ht="16.5" customHeight="1">
      <c r="A249" s="38"/>
      <c r="B249" s="171"/>
      <c r="C249" s="222" t="s">
        <v>398</v>
      </c>
      <c r="D249" s="222" t="s">
        <v>375</v>
      </c>
      <c r="E249" s="223" t="s">
        <v>399</v>
      </c>
      <c r="F249" s="224" t="s">
        <v>400</v>
      </c>
      <c r="G249" s="225" t="s">
        <v>401</v>
      </c>
      <c r="H249" s="226">
        <v>5.8780000000000001</v>
      </c>
      <c r="I249" s="227"/>
      <c r="J249" s="228">
        <f>ROUND(I249*H249,2)</f>
        <v>0</v>
      </c>
      <c r="K249" s="224" t="s">
        <v>149</v>
      </c>
      <c r="L249" s="229"/>
      <c r="M249" s="230" t="s">
        <v>1</v>
      </c>
      <c r="N249" s="231" t="s">
        <v>41</v>
      </c>
      <c r="O249" s="77"/>
      <c r="P249" s="181">
        <f>O249*H249</f>
        <v>0</v>
      </c>
      <c r="Q249" s="181">
        <v>0.001</v>
      </c>
      <c r="R249" s="181">
        <f>Q249*H249</f>
        <v>0.0058780000000000004</v>
      </c>
      <c r="S249" s="181">
        <v>0</v>
      </c>
      <c r="T249" s="18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3" t="s">
        <v>157</v>
      </c>
      <c r="AT249" s="183" t="s">
        <v>375</v>
      </c>
      <c r="AU249" s="183" t="s">
        <v>86</v>
      </c>
      <c r="AY249" s="19" t="s">
        <v>121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9" t="s">
        <v>84</v>
      </c>
      <c r="BK249" s="184">
        <f>ROUND(I249*H249,2)</f>
        <v>0</v>
      </c>
      <c r="BL249" s="19" t="s">
        <v>140</v>
      </c>
      <c r="BM249" s="183" t="s">
        <v>402</v>
      </c>
    </row>
    <row r="250" s="14" customFormat="1">
      <c r="A250" s="14"/>
      <c r="B250" s="198"/>
      <c r="C250" s="14"/>
      <c r="D250" s="191" t="s">
        <v>191</v>
      </c>
      <c r="E250" s="199" t="s">
        <v>1</v>
      </c>
      <c r="F250" s="200" t="s">
        <v>403</v>
      </c>
      <c r="G250" s="14"/>
      <c r="H250" s="201">
        <v>5.8780000000000001</v>
      </c>
      <c r="I250" s="202"/>
      <c r="J250" s="14"/>
      <c r="K250" s="14"/>
      <c r="L250" s="198"/>
      <c r="M250" s="203"/>
      <c r="N250" s="204"/>
      <c r="O250" s="204"/>
      <c r="P250" s="204"/>
      <c r="Q250" s="204"/>
      <c r="R250" s="204"/>
      <c r="S250" s="204"/>
      <c r="T250" s="20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9" t="s">
        <v>191</v>
      </c>
      <c r="AU250" s="199" t="s">
        <v>86</v>
      </c>
      <c r="AV250" s="14" t="s">
        <v>86</v>
      </c>
      <c r="AW250" s="14" t="s">
        <v>32</v>
      </c>
      <c r="AX250" s="14" t="s">
        <v>84</v>
      </c>
      <c r="AY250" s="199" t="s">
        <v>121</v>
      </c>
    </row>
    <row r="251" s="2" customFormat="1" ht="24.15" customHeight="1">
      <c r="A251" s="38"/>
      <c r="B251" s="171"/>
      <c r="C251" s="172" t="s">
        <v>404</v>
      </c>
      <c r="D251" s="172" t="s">
        <v>124</v>
      </c>
      <c r="E251" s="173" t="s">
        <v>405</v>
      </c>
      <c r="F251" s="174" t="s">
        <v>406</v>
      </c>
      <c r="G251" s="175" t="s">
        <v>189</v>
      </c>
      <c r="H251" s="176">
        <v>730.93299999999999</v>
      </c>
      <c r="I251" s="177"/>
      <c r="J251" s="178">
        <f>ROUND(I251*H251,2)</f>
        <v>0</v>
      </c>
      <c r="K251" s="174" t="s">
        <v>149</v>
      </c>
      <c r="L251" s="39"/>
      <c r="M251" s="179" t="s">
        <v>1</v>
      </c>
      <c r="N251" s="180" t="s">
        <v>41</v>
      </c>
      <c r="O251" s="77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3" t="s">
        <v>140</v>
      </c>
      <c r="AT251" s="183" t="s">
        <v>124</v>
      </c>
      <c r="AU251" s="183" t="s">
        <v>86</v>
      </c>
      <c r="AY251" s="19" t="s">
        <v>121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9" t="s">
        <v>84</v>
      </c>
      <c r="BK251" s="184">
        <f>ROUND(I251*H251,2)</f>
        <v>0</v>
      </c>
      <c r="BL251" s="19" t="s">
        <v>140</v>
      </c>
      <c r="BM251" s="183" t="s">
        <v>407</v>
      </c>
    </row>
    <row r="252" s="13" customFormat="1">
      <c r="A252" s="13"/>
      <c r="B252" s="190"/>
      <c r="C252" s="13"/>
      <c r="D252" s="191" t="s">
        <v>191</v>
      </c>
      <c r="E252" s="192" t="s">
        <v>1</v>
      </c>
      <c r="F252" s="193" t="s">
        <v>408</v>
      </c>
      <c r="G252" s="13"/>
      <c r="H252" s="192" t="s">
        <v>1</v>
      </c>
      <c r="I252" s="194"/>
      <c r="J252" s="13"/>
      <c r="K252" s="13"/>
      <c r="L252" s="190"/>
      <c r="M252" s="195"/>
      <c r="N252" s="196"/>
      <c r="O252" s="196"/>
      <c r="P252" s="196"/>
      <c r="Q252" s="196"/>
      <c r="R252" s="196"/>
      <c r="S252" s="196"/>
      <c r="T252" s="19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2" t="s">
        <v>191</v>
      </c>
      <c r="AU252" s="192" t="s">
        <v>86</v>
      </c>
      <c r="AV252" s="13" t="s">
        <v>84</v>
      </c>
      <c r="AW252" s="13" t="s">
        <v>32</v>
      </c>
      <c r="AX252" s="13" t="s">
        <v>76</v>
      </c>
      <c r="AY252" s="192" t="s">
        <v>121</v>
      </c>
    </row>
    <row r="253" s="14" customFormat="1">
      <c r="A253" s="14"/>
      <c r="B253" s="198"/>
      <c r="C253" s="14"/>
      <c r="D253" s="191" t="s">
        <v>191</v>
      </c>
      <c r="E253" s="199" t="s">
        <v>1</v>
      </c>
      <c r="F253" s="200" t="s">
        <v>409</v>
      </c>
      <c r="G253" s="14"/>
      <c r="H253" s="201">
        <v>118.84999999999999</v>
      </c>
      <c r="I253" s="202"/>
      <c r="J253" s="14"/>
      <c r="K253" s="14"/>
      <c r="L253" s="198"/>
      <c r="M253" s="203"/>
      <c r="N253" s="204"/>
      <c r="O253" s="204"/>
      <c r="P253" s="204"/>
      <c r="Q253" s="204"/>
      <c r="R253" s="204"/>
      <c r="S253" s="204"/>
      <c r="T253" s="20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9" t="s">
        <v>191</v>
      </c>
      <c r="AU253" s="199" t="s">
        <v>86</v>
      </c>
      <c r="AV253" s="14" t="s">
        <v>86</v>
      </c>
      <c r="AW253" s="14" t="s">
        <v>32</v>
      </c>
      <c r="AX253" s="14" t="s">
        <v>76</v>
      </c>
      <c r="AY253" s="199" t="s">
        <v>121</v>
      </c>
    </row>
    <row r="254" s="14" customFormat="1">
      <c r="A254" s="14"/>
      <c r="B254" s="198"/>
      <c r="C254" s="14"/>
      <c r="D254" s="191" t="s">
        <v>191</v>
      </c>
      <c r="E254" s="199" t="s">
        <v>1</v>
      </c>
      <c r="F254" s="200" t="s">
        <v>410</v>
      </c>
      <c r="G254" s="14"/>
      <c r="H254" s="201">
        <v>18</v>
      </c>
      <c r="I254" s="202"/>
      <c r="J254" s="14"/>
      <c r="K254" s="14"/>
      <c r="L254" s="198"/>
      <c r="M254" s="203"/>
      <c r="N254" s="204"/>
      <c r="O254" s="204"/>
      <c r="P254" s="204"/>
      <c r="Q254" s="204"/>
      <c r="R254" s="204"/>
      <c r="S254" s="204"/>
      <c r="T254" s="20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9" t="s">
        <v>191</v>
      </c>
      <c r="AU254" s="199" t="s">
        <v>86</v>
      </c>
      <c r="AV254" s="14" t="s">
        <v>86</v>
      </c>
      <c r="AW254" s="14" t="s">
        <v>32</v>
      </c>
      <c r="AX254" s="14" t="s">
        <v>76</v>
      </c>
      <c r="AY254" s="199" t="s">
        <v>121</v>
      </c>
    </row>
    <row r="255" s="14" customFormat="1">
      <c r="A255" s="14"/>
      <c r="B255" s="198"/>
      <c r="C255" s="14"/>
      <c r="D255" s="191" t="s">
        <v>191</v>
      </c>
      <c r="E255" s="199" t="s">
        <v>1</v>
      </c>
      <c r="F255" s="200" t="s">
        <v>411</v>
      </c>
      <c r="G255" s="14"/>
      <c r="H255" s="201">
        <v>33.329999999999998</v>
      </c>
      <c r="I255" s="202"/>
      <c r="J255" s="14"/>
      <c r="K255" s="14"/>
      <c r="L255" s="198"/>
      <c r="M255" s="203"/>
      <c r="N255" s="204"/>
      <c r="O255" s="204"/>
      <c r="P255" s="204"/>
      <c r="Q255" s="204"/>
      <c r="R255" s="204"/>
      <c r="S255" s="204"/>
      <c r="T255" s="20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9" t="s">
        <v>191</v>
      </c>
      <c r="AU255" s="199" t="s">
        <v>86</v>
      </c>
      <c r="AV255" s="14" t="s">
        <v>86</v>
      </c>
      <c r="AW255" s="14" t="s">
        <v>32</v>
      </c>
      <c r="AX255" s="14" t="s">
        <v>76</v>
      </c>
      <c r="AY255" s="199" t="s">
        <v>121</v>
      </c>
    </row>
    <row r="256" s="16" customFormat="1">
      <c r="A256" s="16"/>
      <c r="B256" s="214"/>
      <c r="C256" s="16"/>
      <c r="D256" s="191" t="s">
        <v>191</v>
      </c>
      <c r="E256" s="215" t="s">
        <v>1</v>
      </c>
      <c r="F256" s="216" t="s">
        <v>320</v>
      </c>
      <c r="G256" s="16"/>
      <c r="H256" s="217">
        <v>170.18000000000001</v>
      </c>
      <c r="I256" s="218"/>
      <c r="J256" s="16"/>
      <c r="K256" s="16"/>
      <c r="L256" s="214"/>
      <c r="M256" s="219"/>
      <c r="N256" s="220"/>
      <c r="O256" s="220"/>
      <c r="P256" s="220"/>
      <c r="Q256" s="220"/>
      <c r="R256" s="220"/>
      <c r="S256" s="220"/>
      <c r="T256" s="221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15" t="s">
        <v>191</v>
      </c>
      <c r="AU256" s="215" t="s">
        <v>86</v>
      </c>
      <c r="AV256" s="16" t="s">
        <v>134</v>
      </c>
      <c r="AW256" s="16" t="s">
        <v>32</v>
      </c>
      <c r="AX256" s="16" t="s">
        <v>76</v>
      </c>
      <c r="AY256" s="215" t="s">
        <v>121</v>
      </c>
    </row>
    <row r="257" s="14" customFormat="1">
      <c r="A257" s="14"/>
      <c r="B257" s="198"/>
      <c r="C257" s="14"/>
      <c r="D257" s="191" t="s">
        <v>191</v>
      </c>
      <c r="E257" s="199" t="s">
        <v>1</v>
      </c>
      <c r="F257" s="200" t="s">
        <v>412</v>
      </c>
      <c r="G257" s="14"/>
      <c r="H257" s="201">
        <v>344.19999999999999</v>
      </c>
      <c r="I257" s="202"/>
      <c r="J257" s="14"/>
      <c r="K257" s="14"/>
      <c r="L257" s="198"/>
      <c r="M257" s="203"/>
      <c r="N257" s="204"/>
      <c r="O257" s="204"/>
      <c r="P257" s="204"/>
      <c r="Q257" s="204"/>
      <c r="R257" s="204"/>
      <c r="S257" s="204"/>
      <c r="T257" s="20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9" t="s">
        <v>191</v>
      </c>
      <c r="AU257" s="199" t="s">
        <v>86</v>
      </c>
      <c r="AV257" s="14" t="s">
        <v>86</v>
      </c>
      <c r="AW257" s="14" t="s">
        <v>32</v>
      </c>
      <c r="AX257" s="14" t="s">
        <v>76</v>
      </c>
      <c r="AY257" s="199" t="s">
        <v>121</v>
      </c>
    </row>
    <row r="258" s="14" customFormat="1">
      <c r="A258" s="14"/>
      <c r="B258" s="198"/>
      <c r="C258" s="14"/>
      <c r="D258" s="191" t="s">
        <v>191</v>
      </c>
      <c r="E258" s="199" t="s">
        <v>1</v>
      </c>
      <c r="F258" s="200" t="s">
        <v>413</v>
      </c>
      <c r="G258" s="14"/>
      <c r="H258" s="201">
        <v>53.603000000000002</v>
      </c>
      <c r="I258" s="202"/>
      <c r="J258" s="14"/>
      <c r="K258" s="14"/>
      <c r="L258" s="198"/>
      <c r="M258" s="203"/>
      <c r="N258" s="204"/>
      <c r="O258" s="204"/>
      <c r="P258" s="204"/>
      <c r="Q258" s="204"/>
      <c r="R258" s="204"/>
      <c r="S258" s="204"/>
      <c r="T258" s="20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9" t="s">
        <v>191</v>
      </c>
      <c r="AU258" s="199" t="s">
        <v>86</v>
      </c>
      <c r="AV258" s="14" t="s">
        <v>86</v>
      </c>
      <c r="AW258" s="14" t="s">
        <v>32</v>
      </c>
      <c r="AX258" s="14" t="s">
        <v>76</v>
      </c>
      <c r="AY258" s="199" t="s">
        <v>121</v>
      </c>
    </row>
    <row r="259" s="14" customFormat="1">
      <c r="A259" s="14"/>
      <c r="B259" s="198"/>
      <c r="C259" s="14"/>
      <c r="D259" s="191" t="s">
        <v>191</v>
      </c>
      <c r="E259" s="199" t="s">
        <v>1</v>
      </c>
      <c r="F259" s="200" t="s">
        <v>414</v>
      </c>
      <c r="G259" s="14"/>
      <c r="H259" s="201">
        <v>162.94999999999999</v>
      </c>
      <c r="I259" s="202"/>
      <c r="J259" s="14"/>
      <c r="K259" s="14"/>
      <c r="L259" s="198"/>
      <c r="M259" s="203"/>
      <c r="N259" s="204"/>
      <c r="O259" s="204"/>
      <c r="P259" s="204"/>
      <c r="Q259" s="204"/>
      <c r="R259" s="204"/>
      <c r="S259" s="204"/>
      <c r="T259" s="20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9" t="s">
        <v>191</v>
      </c>
      <c r="AU259" s="199" t="s">
        <v>86</v>
      </c>
      <c r="AV259" s="14" t="s">
        <v>86</v>
      </c>
      <c r="AW259" s="14" t="s">
        <v>32</v>
      </c>
      <c r="AX259" s="14" t="s">
        <v>76</v>
      </c>
      <c r="AY259" s="199" t="s">
        <v>121</v>
      </c>
    </row>
    <row r="260" s="15" customFormat="1">
      <c r="A260" s="15"/>
      <c r="B260" s="206"/>
      <c r="C260" s="15"/>
      <c r="D260" s="191" t="s">
        <v>191</v>
      </c>
      <c r="E260" s="207" t="s">
        <v>1</v>
      </c>
      <c r="F260" s="208" t="s">
        <v>211</v>
      </c>
      <c r="G260" s="15"/>
      <c r="H260" s="209">
        <v>730.93299999999999</v>
      </c>
      <c r="I260" s="210"/>
      <c r="J260" s="15"/>
      <c r="K260" s="15"/>
      <c r="L260" s="206"/>
      <c r="M260" s="211"/>
      <c r="N260" s="212"/>
      <c r="O260" s="212"/>
      <c r="P260" s="212"/>
      <c r="Q260" s="212"/>
      <c r="R260" s="212"/>
      <c r="S260" s="212"/>
      <c r="T260" s="21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07" t="s">
        <v>191</v>
      </c>
      <c r="AU260" s="207" t="s">
        <v>86</v>
      </c>
      <c r="AV260" s="15" t="s">
        <v>140</v>
      </c>
      <c r="AW260" s="15" t="s">
        <v>32</v>
      </c>
      <c r="AX260" s="15" t="s">
        <v>84</v>
      </c>
      <c r="AY260" s="207" t="s">
        <v>121</v>
      </c>
    </row>
    <row r="261" s="2" customFormat="1" ht="21.75" customHeight="1">
      <c r="A261" s="38"/>
      <c r="B261" s="171"/>
      <c r="C261" s="172" t="s">
        <v>415</v>
      </c>
      <c r="D261" s="172" t="s">
        <v>124</v>
      </c>
      <c r="E261" s="173" t="s">
        <v>416</v>
      </c>
      <c r="F261" s="174" t="s">
        <v>417</v>
      </c>
      <c r="G261" s="175" t="s">
        <v>189</v>
      </c>
      <c r="H261" s="176">
        <v>186.59999999999999</v>
      </c>
      <c r="I261" s="177"/>
      <c r="J261" s="178">
        <f>ROUND(I261*H261,2)</f>
        <v>0</v>
      </c>
      <c r="K261" s="174" t="s">
        <v>149</v>
      </c>
      <c r="L261" s="39"/>
      <c r="M261" s="179" t="s">
        <v>1</v>
      </c>
      <c r="N261" s="180" t="s">
        <v>41</v>
      </c>
      <c r="O261" s="77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3" t="s">
        <v>140</v>
      </c>
      <c r="AT261" s="183" t="s">
        <v>124</v>
      </c>
      <c r="AU261" s="183" t="s">
        <v>86</v>
      </c>
      <c r="AY261" s="19" t="s">
        <v>121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9" t="s">
        <v>84</v>
      </c>
      <c r="BK261" s="184">
        <f>ROUND(I261*H261,2)</f>
        <v>0</v>
      </c>
      <c r="BL261" s="19" t="s">
        <v>140</v>
      </c>
      <c r="BM261" s="183" t="s">
        <v>418</v>
      </c>
    </row>
    <row r="262" s="2" customFormat="1" ht="16.5" customHeight="1">
      <c r="A262" s="38"/>
      <c r="B262" s="171"/>
      <c r="C262" s="172" t="s">
        <v>419</v>
      </c>
      <c r="D262" s="172" t="s">
        <v>124</v>
      </c>
      <c r="E262" s="173" t="s">
        <v>420</v>
      </c>
      <c r="F262" s="174" t="s">
        <v>421</v>
      </c>
      <c r="G262" s="175" t="s">
        <v>237</v>
      </c>
      <c r="H262" s="176">
        <v>18.66</v>
      </c>
      <c r="I262" s="177"/>
      <c r="J262" s="178">
        <f>ROUND(I262*H262,2)</f>
        <v>0</v>
      </c>
      <c r="K262" s="174" t="s">
        <v>149</v>
      </c>
      <c r="L262" s="39"/>
      <c r="M262" s="179" t="s">
        <v>1</v>
      </c>
      <c r="N262" s="180" t="s">
        <v>41</v>
      </c>
      <c r="O262" s="77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3" t="s">
        <v>140</v>
      </c>
      <c r="AT262" s="183" t="s">
        <v>124</v>
      </c>
      <c r="AU262" s="183" t="s">
        <v>86</v>
      </c>
      <c r="AY262" s="19" t="s">
        <v>121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9" t="s">
        <v>84</v>
      </c>
      <c r="BK262" s="184">
        <f>ROUND(I262*H262,2)</f>
        <v>0</v>
      </c>
      <c r="BL262" s="19" t="s">
        <v>140</v>
      </c>
      <c r="BM262" s="183" t="s">
        <v>422</v>
      </c>
    </row>
    <row r="263" s="14" customFormat="1">
      <c r="A263" s="14"/>
      <c r="B263" s="198"/>
      <c r="C263" s="14"/>
      <c r="D263" s="191" t="s">
        <v>191</v>
      </c>
      <c r="E263" s="199" t="s">
        <v>1</v>
      </c>
      <c r="F263" s="200" t="s">
        <v>423</v>
      </c>
      <c r="G263" s="14"/>
      <c r="H263" s="201">
        <v>18.66</v>
      </c>
      <c r="I263" s="202"/>
      <c r="J263" s="14"/>
      <c r="K263" s="14"/>
      <c r="L263" s="198"/>
      <c r="M263" s="203"/>
      <c r="N263" s="204"/>
      <c r="O263" s="204"/>
      <c r="P263" s="204"/>
      <c r="Q263" s="204"/>
      <c r="R263" s="204"/>
      <c r="S263" s="204"/>
      <c r="T263" s="20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9" t="s">
        <v>191</v>
      </c>
      <c r="AU263" s="199" t="s">
        <v>86</v>
      </c>
      <c r="AV263" s="14" t="s">
        <v>86</v>
      </c>
      <c r="AW263" s="14" t="s">
        <v>32</v>
      </c>
      <c r="AX263" s="14" t="s">
        <v>84</v>
      </c>
      <c r="AY263" s="199" t="s">
        <v>121</v>
      </c>
    </row>
    <row r="264" s="2" customFormat="1" ht="21.75" customHeight="1">
      <c r="A264" s="38"/>
      <c r="B264" s="171"/>
      <c r="C264" s="172" t="s">
        <v>424</v>
      </c>
      <c r="D264" s="172" t="s">
        <v>124</v>
      </c>
      <c r="E264" s="173" t="s">
        <v>425</v>
      </c>
      <c r="F264" s="174" t="s">
        <v>426</v>
      </c>
      <c r="G264" s="175" t="s">
        <v>237</v>
      </c>
      <c r="H264" s="176">
        <v>18.66</v>
      </c>
      <c r="I264" s="177"/>
      <c r="J264" s="178">
        <f>ROUND(I264*H264,2)</f>
        <v>0</v>
      </c>
      <c r="K264" s="174" t="s">
        <v>149</v>
      </c>
      <c r="L264" s="39"/>
      <c r="M264" s="179" t="s">
        <v>1</v>
      </c>
      <c r="N264" s="180" t="s">
        <v>41</v>
      </c>
      <c r="O264" s="77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3" t="s">
        <v>140</v>
      </c>
      <c r="AT264" s="183" t="s">
        <v>124</v>
      </c>
      <c r="AU264" s="183" t="s">
        <v>86</v>
      </c>
      <c r="AY264" s="19" t="s">
        <v>121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9" t="s">
        <v>84</v>
      </c>
      <c r="BK264" s="184">
        <f>ROUND(I264*H264,2)</f>
        <v>0</v>
      </c>
      <c r="BL264" s="19" t="s">
        <v>140</v>
      </c>
      <c r="BM264" s="183" t="s">
        <v>427</v>
      </c>
    </row>
    <row r="265" s="2" customFormat="1" ht="24.15" customHeight="1">
      <c r="A265" s="38"/>
      <c r="B265" s="171"/>
      <c r="C265" s="172" t="s">
        <v>428</v>
      </c>
      <c r="D265" s="172" t="s">
        <v>124</v>
      </c>
      <c r="E265" s="173" t="s">
        <v>429</v>
      </c>
      <c r="F265" s="174" t="s">
        <v>430</v>
      </c>
      <c r="G265" s="175" t="s">
        <v>431</v>
      </c>
      <c r="H265" s="176">
        <v>2</v>
      </c>
      <c r="I265" s="177"/>
      <c r="J265" s="178">
        <f>ROUND(I265*H265,2)</f>
        <v>0</v>
      </c>
      <c r="K265" s="174" t="s">
        <v>1</v>
      </c>
      <c r="L265" s="39"/>
      <c r="M265" s="179" t="s">
        <v>1</v>
      </c>
      <c r="N265" s="180" t="s">
        <v>41</v>
      </c>
      <c r="O265" s="77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3" t="s">
        <v>140</v>
      </c>
      <c r="AT265" s="183" t="s">
        <v>124</v>
      </c>
      <c r="AU265" s="183" t="s">
        <v>86</v>
      </c>
      <c r="AY265" s="19" t="s">
        <v>121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9" t="s">
        <v>84</v>
      </c>
      <c r="BK265" s="184">
        <f>ROUND(I265*H265,2)</f>
        <v>0</v>
      </c>
      <c r="BL265" s="19" t="s">
        <v>140</v>
      </c>
      <c r="BM265" s="183" t="s">
        <v>432</v>
      </c>
    </row>
    <row r="266" s="14" customFormat="1">
      <c r="A266" s="14"/>
      <c r="B266" s="198"/>
      <c r="C266" s="14"/>
      <c r="D266" s="191" t="s">
        <v>191</v>
      </c>
      <c r="E266" s="199" t="s">
        <v>1</v>
      </c>
      <c r="F266" s="200" t="s">
        <v>433</v>
      </c>
      <c r="G266" s="14"/>
      <c r="H266" s="201">
        <v>2</v>
      </c>
      <c r="I266" s="202"/>
      <c r="J266" s="14"/>
      <c r="K266" s="14"/>
      <c r="L266" s="198"/>
      <c r="M266" s="203"/>
      <c r="N266" s="204"/>
      <c r="O266" s="204"/>
      <c r="P266" s="204"/>
      <c r="Q266" s="204"/>
      <c r="R266" s="204"/>
      <c r="S266" s="204"/>
      <c r="T266" s="20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9" t="s">
        <v>191</v>
      </c>
      <c r="AU266" s="199" t="s">
        <v>86</v>
      </c>
      <c r="AV266" s="14" t="s">
        <v>86</v>
      </c>
      <c r="AW266" s="14" t="s">
        <v>32</v>
      </c>
      <c r="AX266" s="14" t="s">
        <v>84</v>
      </c>
      <c r="AY266" s="199" t="s">
        <v>121</v>
      </c>
    </row>
    <row r="267" s="12" customFormat="1" ht="22.8" customHeight="1">
      <c r="A267" s="12"/>
      <c r="B267" s="158"/>
      <c r="C267" s="12"/>
      <c r="D267" s="159" t="s">
        <v>75</v>
      </c>
      <c r="E267" s="169" t="s">
        <v>86</v>
      </c>
      <c r="F267" s="169" t="s">
        <v>434</v>
      </c>
      <c r="G267" s="12"/>
      <c r="H267" s="12"/>
      <c r="I267" s="161"/>
      <c r="J267" s="170">
        <f>BK267</f>
        <v>0</v>
      </c>
      <c r="K267" s="12"/>
      <c r="L267" s="158"/>
      <c r="M267" s="163"/>
      <c r="N267" s="164"/>
      <c r="O267" s="164"/>
      <c r="P267" s="165">
        <f>SUM(P268:P277)</f>
        <v>0</v>
      </c>
      <c r="Q267" s="164"/>
      <c r="R267" s="165">
        <f>SUM(R268:R277)</f>
        <v>20.392942000000005</v>
      </c>
      <c r="S267" s="164"/>
      <c r="T267" s="166">
        <f>SUM(T268:T277)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59" t="s">
        <v>84</v>
      </c>
      <c r="AT267" s="167" t="s">
        <v>75</v>
      </c>
      <c r="AU267" s="167" t="s">
        <v>84</v>
      </c>
      <c r="AY267" s="159" t="s">
        <v>121</v>
      </c>
      <c r="BK267" s="168">
        <f>SUM(BK268:BK277)</f>
        <v>0</v>
      </c>
    </row>
    <row r="268" s="2" customFormat="1" ht="37.8" customHeight="1">
      <c r="A268" s="38"/>
      <c r="B268" s="171"/>
      <c r="C268" s="172" t="s">
        <v>435</v>
      </c>
      <c r="D268" s="172" t="s">
        <v>124</v>
      </c>
      <c r="E268" s="173" t="s">
        <v>436</v>
      </c>
      <c r="F268" s="174" t="s">
        <v>437</v>
      </c>
      <c r="G268" s="175" t="s">
        <v>226</v>
      </c>
      <c r="H268" s="176">
        <v>63.899999999999999</v>
      </c>
      <c r="I268" s="177"/>
      <c r="J268" s="178">
        <f>ROUND(I268*H268,2)</f>
        <v>0</v>
      </c>
      <c r="K268" s="174" t="s">
        <v>149</v>
      </c>
      <c r="L268" s="39"/>
      <c r="M268" s="179" t="s">
        <v>1</v>
      </c>
      <c r="N268" s="180" t="s">
        <v>41</v>
      </c>
      <c r="O268" s="77"/>
      <c r="P268" s="181">
        <f>O268*H268</f>
        <v>0</v>
      </c>
      <c r="Q268" s="181">
        <v>0.27378000000000002</v>
      </c>
      <c r="R268" s="181">
        <f>Q268*H268</f>
        <v>17.494542000000003</v>
      </c>
      <c r="S268" s="181">
        <v>0</v>
      </c>
      <c r="T268" s="18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3" t="s">
        <v>140</v>
      </c>
      <c r="AT268" s="183" t="s">
        <v>124</v>
      </c>
      <c r="AU268" s="183" t="s">
        <v>86</v>
      </c>
      <c r="AY268" s="19" t="s">
        <v>121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9" t="s">
        <v>84</v>
      </c>
      <c r="BK268" s="184">
        <f>ROUND(I268*H268,2)</f>
        <v>0</v>
      </c>
      <c r="BL268" s="19" t="s">
        <v>140</v>
      </c>
      <c r="BM268" s="183" t="s">
        <v>438</v>
      </c>
    </row>
    <row r="269" s="14" customFormat="1">
      <c r="A269" s="14"/>
      <c r="B269" s="198"/>
      <c r="C269" s="14"/>
      <c r="D269" s="191" t="s">
        <v>191</v>
      </c>
      <c r="E269" s="199" t="s">
        <v>1</v>
      </c>
      <c r="F269" s="200" t="s">
        <v>439</v>
      </c>
      <c r="G269" s="14"/>
      <c r="H269" s="201">
        <v>63.899999999999999</v>
      </c>
      <c r="I269" s="202"/>
      <c r="J269" s="14"/>
      <c r="K269" s="14"/>
      <c r="L269" s="198"/>
      <c r="M269" s="203"/>
      <c r="N269" s="204"/>
      <c r="O269" s="204"/>
      <c r="P269" s="204"/>
      <c r="Q269" s="204"/>
      <c r="R269" s="204"/>
      <c r="S269" s="204"/>
      <c r="T269" s="20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9" t="s">
        <v>191</v>
      </c>
      <c r="AU269" s="199" t="s">
        <v>86</v>
      </c>
      <c r="AV269" s="14" t="s">
        <v>86</v>
      </c>
      <c r="AW269" s="14" t="s">
        <v>32</v>
      </c>
      <c r="AX269" s="14" t="s">
        <v>84</v>
      </c>
      <c r="AY269" s="199" t="s">
        <v>121</v>
      </c>
    </row>
    <row r="270" s="2" customFormat="1" ht="24.15" customHeight="1">
      <c r="A270" s="38"/>
      <c r="B270" s="171"/>
      <c r="C270" s="172" t="s">
        <v>440</v>
      </c>
      <c r="D270" s="172" t="s">
        <v>124</v>
      </c>
      <c r="E270" s="173" t="s">
        <v>441</v>
      </c>
      <c r="F270" s="174" t="s">
        <v>442</v>
      </c>
      <c r="G270" s="175" t="s">
        <v>237</v>
      </c>
      <c r="H270" s="176">
        <v>3.52</v>
      </c>
      <c r="I270" s="177"/>
      <c r="J270" s="178">
        <f>ROUND(I270*H270,2)</f>
        <v>0</v>
      </c>
      <c r="K270" s="174" t="s">
        <v>149</v>
      </c>
      <c r="L270" s="39"/>
      <c r="M270" s="179" t="s">
        <v>1</v>
      </c>
      <c r="N270" s="180" t="s">
        <v>41</v>
      </c>
      <c r="O270" s="77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3" t="s">
        <v>140</v>
      </c>
      <c r="AT270" s="183" t="s">
        <v>124</v>
      </c>
      <c r="AU270" s="183" t="s">
        <v>86</v>
      </c>
      <c r="AY270" s="19" t="s">
        <v>121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9" t="s">
        <v>84</v>
      </c>
      <c r="BK270" s="184">
        <f>ROUND(I270*H270,2)</f>
        <v>0</v>
      </c>
      <c r="BL270" s="19" t="s">
        <v>140</v>
      </c>
      <c r="BM270" s="183" t="s">
        <v>443</v>
      </c>
    </row>
    <row r="271" s="14" customFormat="1">
      <c r="A271" s="14"/>
      <c r="B271" s="198"/>
      <c r="C271" s="14"/>
      <c r="D271" s="191" t="s">
        <v>191</v>
      </c>
      <c r="E271" s="199" t="s">
        <v>1</v>
      </c>
      <c r="F271" s="200" t="s">
        <v>444</v>
      </c>
      <c r="G271" s="14"/>
      <c r="H271" s="201">
        <v>3.52</v>
      </c>
      <c r="I271" s="202"/>
      <c r="J271" s="14"/>
      <c r="K271" s="14"/>
      <c r="L271" s="198"/>
      <c r="M271" s="203"/>
      <c r="N271" s="204"/>
      <c r="O271" s="204"/>
      <c r="P271" s="204"/>
      <c r="Q271" s="204"/>
      <c r="R271" s="204"/>
      <c r="S271" s="204"/>
      <c r="T271" s="20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9" t="s">
        <v>191</v>
      </c>
      <c r="AU271" s="199" t="s">
        <v>86</v>
      </c>
      <c r="AV271" s="14" t="s">
        <v>86</v>
      </c>
      <c r="AW271" s="14" t="s">
        <v>32</v>
      </c>
      <c r="AX271" s="14" t="s">
        <v>84</v>
      </c>
      <c r="AY271" s="199" t="s">
        <v>121</v>
      </c>
    </row>
    <row r="272" s="2" customFormat="1" ht="21.75" customHeight="1">
      <c r="A272" s="38"/>
      <c r="B272" s="171"/>
      <c r="C272" s="172" t="s">
        <v>445</v>
      </c>
      <c r="D272" s="172" t="s">
        <v>124</v>
      </c>
      <c r="E272" s="173" t="s">
        <v>446</v>
      </c>
      <c r="F272" s="174" t="s">
        <v>447</v>
      </c>
      <c r="G272" s="175" t="s">
        <v>237</v>
      </c>
      <c r="H272" s="176">
        <v>0.35999999999999999</v>
      </c>
      <c r="I272" s="177"/>
      <c r="J272" s="178">
        <f>ROUND(I272*H272,2)</f>
        <v>0</v>
      </c>
      <c r="K272" s="174" t="s">
        <v>149</v>
      </c>
      <c r="L272" s="39"/>
      <c r="M272" s="179" t="s">
        <v>1</v>
      </c>
      <c r="N272" s="180" t="s">
        <v>41</v>
      </c>
      <c r="O272" s="77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3" t="s">
        <v>140</v>
      </c>
      <c r="AT272" s="183" t="s">
        <v>124</v>
      </c>
      <c r="AU272" s="183" t="s">
        <v>86</v>
      </c>
      <c r="AY272" s="19" t="s">
        <v>121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9" t="s">
        <v>84</v>
      </c>
      <c r="BK272" s="184">
        <f>ROUND(I272*H272,2)</f>
        <v>0</v>
      </c>
      <c r="BL272" s="19" t="s">
        <v>140</v>
      </c>
      <c r="BM272" s="183" t="s">
        <v>448</v>
      </c>
    </row>
    <row r="273" s="14" customFormat="1">
      <c r="A273" s="14"/>
      <c r="B273" s="198"/>
      <c r="C273" s="14"/>
      <c r="D273" s="191" t="s">
        <v>191</v>
      </c>
      <c r="E273" s="199" t="s">
        <v>1</v>
      </c>
      <c r="F273" s="200" t="s">
        <v>449</v>
      </c>
      <c r="G273" s="14"/>
      <c r="H273" s="201">
        <v>0.35999999999999999</v>
      </c>
      <c r="I273" s="202"/>
      <c r="J273" s="14"/>
      <c r="K273" s="14"/>
      <c r="L273" s="198"/>
      <c r="M273" s="203"/>
      <c r="N273" s="204"/>
      <c r="O273" s="204"/>
      <c r="P273" s="204"/>
      <c r="Q273" s="204"/>
      <c r="R273" s="204"/>
      <c r="S273" s="204"/>
      <c r="T273" s="20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9" t="s">
        <v>191</v>
      </c>
      <c r="AU273" s="199" t="s">
        <v>86</v>
      </c>
      <c r="AV273" s="14" t="s">
        <v>86</v>
      </c>
      <c r="AW273" s="14" t="s">
        <v>32</v>
      </c>
      <c r="AX273" s="14" t="s">
        <v>84</v>
      </c>
      <c r="AY273" s="199" t="s">
        <v>121</v>
      </c>
    </row>
    <row r="274" s="2" customFormat="1" ht="16.5" customHeight="1">
      <c r="A274" s="38"/>
      <c r="B274" s="171"/>
      <c r="C274" s="172" t="s">
        <v>450</v>
      </c>
      <c r="D274" s="172" t="s">
        <v>124</v>
      </c>
      <c r="E274" s="173" t="s">
        <v>451</v>
      </c>
      <c r="F274" s="174" t="s">
        <v>452</v>
      </c>
      <c r="G274" s="175" t="s">
        <v>189</v>
      </c>
      <c r="H274" s="176">
        <v>17.600000000000001</v>
      </c>
      <c r="I274" s="177"/>
      <c r="J274" s="178">
        <f>ROUND(I274*H274,2)</f>
        <v>0</v>
      </c>
      <c r="K274" s="174" t="s">
        <v>149</v>
      </c>
      <c r="L274" s="39"/>
      <c r="M274" s="179" t="s">
        <v>1</v>
      </c>
      <c r="N274" s="180" t="s">
        <v>41</v>
      </c>
      <c r="O274" s="77"/>
      <c r="P274" s="181">
        <f>O274*H274</f>
        <v>0</v>
      </c>
      <c r="Q274" s="181">
        <v>0.0027499999999999998</v>
      </c>
      <c r="R274" s="181">
        <f>Q274*H274</f>
        <v>0.048399999999999999</v>
      </c>
      <c r="S274" s="181">
        <v>0</v>
      </c>
      <c r="T274" s="18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3" t="s">
        <v>140</v>
      </c>
      <c r="AT274" s="183" t="s">
        <v>124</v>
      </c>
      <c r="AU274" s="183" t="s">
        <v>86</v>
      </c>
      <c r="AY274" s="19" t="s">
        <v>121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9" t="s">
        <v>84</v>
      </c>
      <c r="BK274" s="184">
        <f>ROUND(I274*H274,2)</f>
        <v>0</v>
      </c>
      <c r="BL274" s="19" t="s">
        <v>140</v>
      </c>
      <c r="BM274" s="183" t="s">
        <v>453</v>
      </c>
    </row>
    <row r="275" s="14" customFormat="1">
      <c r="A275" s="14"/>
      <c r="B275" s="198"/>
      <c r="C275" s="14"/>
      <c r="D275" s="191" t="s">
        <v>191</v>
      </c>
      <c r="E275" s="199" t="s">
        <v>1</v>
      </c>
      <c r="F275" s="200" t="s">
        <v>454</v>
      </c>
      <c r="G275" s="14"/>
      <c r="H275" s="201">
        <v>17.600000000000001</v>
      </c>
      <c r="I275" s="202"/>
      <c r="J275" s="14"/>
      <c r="K275" s="14"/>
      <c r="L275" s="198"/>
      <c r="M275" s="203"/>
      <c r="N275" s="204"/>
      <c r="O275" s="204"/>
      <c r="P275" s="204"/>
      <c r="Q275" s="204"/>
      <c r="R275" s="204"/>
      <c r="S275" s="204"/>
      <c r="T275" s="20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9" t="s">
        <v>191</v>
      </c>
      <c r="AU275" s="199" t="s">
        <v>86</v>
      </c>
      <c r="AV275" s="14" t="s">
        <v>86</v>
      </c>
      <c r="AW275" s="14" t="s">
        <v>32</v>
      </c>
      <c r="AX275" s="14" t="s">
        <v>84</v>
      </c>
      <c r="AY275" s="199" t="s">
        <v>121</v>
      </c>
    </row>
    <row r="276" s="2" customFormat="1" ht="21.75" customHeight="1">
      <c r="A276" s="38"/>
      <c r="B276" s="171"/>
      <c r="C276" s="172" t="s">
        <v>455</v>
      </c>
      <c r="D276" s="172" t="s">
        <v>124</v>
      </c>
      <c r="E276" s="173" t="s">
        <v>456</v>
      </c>
      <c r="F276" s="174" t="s">
        <v>457</v>
      </c>
      <c r="G276" s="175" t="s">
        <v>189</v>
      </c>
      <c r="H276" s="176">
        <v>17.600000000000001</v>
      </c>
      <c r="I276" s="177"/>
      <c r="J276" s="178">
        <f>ROUND(I276*H276,2)</f>
        <v>0</v>
      </c>
      <c r="K276" s="174" t="s">
        <v>149</v>
      </c>
      <c r="L276" s="39"/>
      <c r="M276" s="179" t="s">
        <v>1</v>
      </c>
      <c r="N276" s="180" t="s">
        <v>41</v>
      </c>
      <c r="O276" s="77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3" t="s">
        <v>140</v>
      </c>
      <c r="AT276" s="183" t="s">
        <v>124</v>
      </c>
      <c r="AU276" s="183" t="s">
        <v>86</v>
      </c>
      <c r="AY276" s="19" t="s">
        <v>121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9" t="s">
        <v>84</v>
      </c>
      <c r="BK276" s="184">
        <f>ROUND(I276*H276,2)</f>
        <v>0</v>
      </c>
      <c r="BL276" s="19" t="s">
        <v>140</v>
      </c>
      <c r="BM276" s="183" t="s">
        <v>458</v>
      </c>
    </row>
    <row r="277" s="2" customFormat="1" ht="33" customHeight="1">
      <c r="A277" s="38"/>
      <c r="B277" s="171"/>
      <c r="C277" s="222" t="s">
        <v>459</v>
      </c>
      <c r="D277" s="222" t="s">
        <v>375</v>
      </c>
      <c r="E277" s="223" t="s">
        <v>460</v>
      </c>
      <c r="F277" s="224" t="s">
        <v>461</v>
      </c>
      <c r="G277" s="225" t="s">
        <v>431</v>
      </c>
      <c r="H277" s="226">
        <v>5</v>
      </c>
      <c r="I277" s="227"/>
      <c r="J277" s="228">
        <f>ROUND(I277*H277,2)</f>
        <v>0</v>
      </c>
      <c r="K277" s="224" t="s">
        <v>149</v>
      </c>
      <c r="L277" s="229"/>
      <c r="M277" s="230" t="s">
        <v>1</v>
      </c>
      <c r="N277" s="231" t="s">
        <v>41</v>
      </c>
      <c r="O277" s="77"/>
      <c r="P277" s="181">
        <f>O277*H277</f>
        <v>0</v>
      </c>
      <c r="Q277" s="181">
        <v>0.56999999999999995</v>
      </c>
      <c r="R277" s="181">
        <f>Q277*H277</f>
        <v>2.8499999999999996</v>
      </c>
      <c r="S277" s="181">
        <v>0</v>
      </c>
      <c r="T277" s="18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3" t="s">
        <v>157</v>
      </c>
      <c r="AT277" s="183" t="s">
        <v>375</v>
      </c>
      <c r="AU277" s="183" t="s">
        <v>86</v>
      </c>
      <c r="AY277" s="19" t="s">
        <v>121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9" t="s">
        <v>84</v>
      </c>
      <c r="BK277" s="184">
        <f>ROUND(I277*H277,2)</f>
        <v>0</v>
      </c>
      <c r="BL277" s="19" t="s">
        <v>140</v>
      </c>
      <c r="BM277" s="183" t="s">
        <v>462</v>
      </c>
    </row>
    <row r="278" s="12" customFormat="1" ht="22.8" customHeight="1">
      <c r="A278" s="12"/>
      <c r="B278" s="158"/>
      <c r="C278" s="12"/>
      <c r="D278" s="159" t="s">
        <v>75</v>
      </c>
      <c r="E278" s="169" t="s">
        <v>134</v>
      </c>
      <c r="F278" s="169" t="s">
        <v>463</v>
      </c>
      <c r="G278" s="12"/>
      <c r="H278" s="12"/>
      <c r="I278" s="161"/>
      <c r="J278" s="170">
        <f>BK278</f>
        <v>0</v>
      </c>
      <c r="K278" s="12"/>
      <c r="L278" s="158"/>
      <c r="M278" s="163"/>
      <c r="N278" s="164"/>
      <c r="O278" s="164"/>
      <c r="P278" s="165">
        <f>SUM(P279:P298)</f>
        <v>0</v>
      </c>
      <c r="Q278" s="164"/>
      <c r="R278" s="165">
        <f>SUM(R279:R298)</f>
        <v>21.486364999999999</v>
      </c>
      <c r="S278" s="164"/>
      <c r="T278" s="166">
        <f>SUM(T279:T298)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59" t="s">
        <v>84</v>
      </c>
      <c r="AT278" s="167" t="s">
        <v>75</v>
      </c>
      <c r="AU278" s="167" t="s">
        <v>84</v>
      </c>
      <c r="AY278" s="159" t="s">
        <v>121</v>
      </c>
      <c r="BK278" s="168">
        <f>SUM(BK279:BK298)</f>
        <v>0</v>
      </c>
    </row>
    <row r="279" s="2" customFormat="1" ht="24.15" customHeight="1">
      <c r="A279" s="38"/>
      <c r="B279" s="171"/>
      <c r="C279" s="172" t="s">
        <v>464</v>
      </c>
      <c r="D279" s="172" t="s">
        <v>124</v>
      </c>
      <c r="E279" s="173" t="s">
        <v>465</v>
      </c>
      <c r="F279" s="174" t="s">
        <v>466</v>
      </c>
      <c r="G279" s="175" t="s">
        <v>431</v>
      </c>
      <c r="H279" s="176">
        <v>189</v>
      </c>
      <c r="I279" s="177"/>
      <c r="J279" s="178">
        <f>ROUND(I279*H279,2)</f>
        <v>0</v>
      </c>
      <c r="K279" s="174" t="s">
        <v>149</v>
      </c>
      <c r="L279" s="39"/>
      <c r="M279" s="179" t="s">
        <v>1</v>
      </c>
      <c r="N279" s="180" t="s">
        <v>41</v>
      </c>
      <c r="O279" s="77"/>
      <c r="P279" s="181">
        <f>O279*H279</f>
        <v>0</v>
      </c>
      <c r="Q279" s="181">
        <v>0.01465</v>
      </c>
      <c r="R279" s="181">
        <f>Q279*H279</f>
        <v>2.76885</v>
      </c>
      <c r="S279" s="181">
        <v>0</v>
      </c>
      <c r="T279" s="18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3" t="s">
        <v>140</v>
      </c>
      <c r="AT279" s="183" t="s">
        <v>124</v>
      </c>
      <c r="AU279" s="183" t="s">
        <v>86</v>
      </c>
      <c r="AY279" s="19" t="s">
        <v>121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9" t="s">
        <v>84</v>
      </c>
      <c r="BK279" s="184">
        <f>ROUND(I279*H279,2)</f>
        <v>0</v>
      </c>
      <c r="BL279" s="19" t="s">
        <v>140</v>
      </c>
      <c r="BM279" s="183" t="s">
        <v>467</v>
      </c>
    </row>
    <row r="280" s="14" customFormat="1">
      <c r="A280" s="14"/>
      <c r="B280" s="198"/>
      <c r="C280" s="14"/>
      <c r="D280" s="191" t="s">
        <v>191</v>
      </c>
      <c r="E280" s="199" t="s">
        <v>1</v>
      </c>
      <c r="F280" s="200" t="s">
        <v>468</v>
      </c>
      <c r="G280" s="14"/>
      <c r="H280" s="201">
        <v>189</v>
      </c>
      <c r="I280" s="202"/>
      <c r="J280" s="14"/>
      <c r="K280" s="14"/>
      <c r="L280" s="198"/>
      <c r="M280" s="203"/>
      <c r="N280" s="204"/>
      <c r="O280" s="204"/>
      <c r="P280" s="204"/>
      <c r="Q280" s="204"/>
      <c r="R280" s="204"/>
      <c r="S280" s="204"/>
      <c r="T280" s="20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9" t="s">
        <v>191</v>
      </c>
      <c r="AU280" s="199" t="s">
        <v>86</v>
      </c>
      <c r="AV280" s="14" t="s">
        <v>86</v>
      </c>
      <c r="AW280" s="14" t="s">
        <v>32</v>
      </c>
      <c r="AX280" s="14" t="s">
        <v>84</v>
      </c>
      <c r="AY280" s="199" t="s">
        <v>121</v>
      </c>
    </row>
    <row r="281" s="2" customFormat="1" ht="24.15" customHeight="1">
      <c r="A281" s="38"/>
      <c r="B281" s="171"/>
      <c r="C281" s="222" t="s">
        <v>469</v>
      </c>
      <c r="D281" s="222" t="s">
        <v>375</v>
      </c>
      <c r="E281" s="223" t="s">
        <v>470</v>
      </c>
      <c r="F281" s="224" t="s">
        <v>471</v>
      </c>
      <c r="G281" s="225" t="s">
        <v>431</v>
      </c>
      <c r="H281" s="226">
        <v>6.2999999999999998</v>
      </c>
      <c r="I281" s="227"/>
      <c r="J281" s="228">
        <f>ROUND(I281*H281,2)</f>
        <v>0</v>
      </c>
      <c r="K281" s="224" t="s">
        <v>149</v>
      </c>
      <c r="L281" s="229"/>
      <c r="M281" s="230" t="s">
        <v>1</v>
      </c>
      <c r="N281" s="231" t="s">
        <v>41</v>
      </c>
      <c r="O281" s="77"/>
      <c r="P281" s="181">
        <f>O281*H281</f>
        <v>0</v>
      </c>
      <c r="Q281" s="181">
        <v>0.010999999999999999</v>
      </c>
      <c r="R281" s="181">
        <f>Q281*H281</f>
        <v>0.0693</v>
      </c>
      <c r="S281" s="181">
        <v>0</v>
      </c>
      <c r="T281" s="18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3" t="s">
        <v>157</v>
      </c>
      <c r="AT281" s="183" t="s">
        <v>375</v>
      </c>
      <c r="AU281" s="183" t="s">
        <v>86</v>
      </c>
      <c r="AY281" s="19" t="s">
        <v>121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9" t="s">
        <v>84</v>
      </c>
      <c r="BK281" s="184">
        <f>ROUND(I281*H281,2)</f>
        <v>0</v>
      </c>
      <c r="BL281" s="19" t="s">
        <v>140</v>
      </c>
      <c r="BM281" s="183" t="s">
        <v>472</v>
      </c>
    </row>
    <row r="282" s="14" customFormat="1">
      <c r="A282" s="14"/>
      <c r="B282" s="198"/>
      <c r="C282" s="14"/>
      <c r="D282" s="191" t="s">
        <v>191</v>
      </c>
      <c r="E282" s="199" t="s">
        <v>1</v>
      </c>
      <c r="F282" s="200" t="s">
        <v>473</v>
      </c>
      <c r="G282" s="14"/>
      <c r="H282" s="201">
        <v>6.2999999999999998</v>
      </c>
      <c r="I282" s="202"/>
      <c r="J282" s="14"/>
      <c r="K282" s="14"/>
      <c r="L282" s="198"/>
      <c r="M282" s="203"/>
      <c r="N282" s="204"/>
      <c r="O282" s="204"/>
      <c r="P282" s="204"/>
      <c r="Q282" s="204"/>
      <c r="R282" s="204"/>
      <c r="S282" s="204"/>
      <c r="T282" s="20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9" t="s">
        <v>191</v>
      </c>
      <c r="AU282" s="199" t="s">
        <v>86</v>
      </c>
      <c r="AV282" s="14" t="s">
        <v>86</v>
      </c>
      <c r="AW282" s="14" t="s">
        <v>32</v>
      </c>
      <c r="AX282" s="14" t="s">
        <v>84</v>
      </c>
      <c r="AY282" s="199" t="s">
        <v>121</v>
      </c>
    </row>
    <row r="283" s="2" customFormat="1" ht="24.15" customHeight="1">
      <c r="A283" s="38"/>
      <c r="B283" s="171"/>
      <c r="C283" s="222" t="s">
        <v>474</v>
      </c>
      <c r="D283" s="222" t="s">
        <v>375</v>
      </c>
      <c r="E283" s="223" t="s">
        <v>475</v>
      </c>
      <c r="F283" s="224" t="s">
        <v>476</v>
      </c>
      <c r="G283" s="225" t="s">
        <v>431</v>
      </c>
      <c r="H283" s="226">
        <v>28.875</v>
      </c>
      <c r="I283" s="227"/>
      <c r="J283" s="228">
        <f>ROUND(I283*H283,2)</f>
        <v>0</v>
      </c>
      <c r="K283" s="224" t="s">
        <v>149</v>
      </c>
      <c r="L283" s="229"/>
      <c r="M283" s="230" t="s">
        <v>1</v>
      </c>
      <c r="N283" s="231" t="s">
        <v>41</v>
      </c>
      <c r="O283" s="77"/>
      <c r="P283" s="181">
        <f>O283*H283</f>
        <v>0</v>
      </c>
      <c r="Q283" s="181">
        <v>0.012999999999999999</v>
      </c>
      <c r="R283" s="181">
        <f>Q283*H283</f>
        <v>0.37537499999999996</v>
      </c>
      <c r="S283" s="181">
        <v>0</v>
      </c>
      <c r="T283" s="18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3" t="s">
        <v>157</v>
      </c>
      <c r="AT283" s="183" t="s">
        <v>375</v>
      </c>
      <c r="AU283" s="183" t="s">
        <v>86</v>
      </c>
      <c r="AY283" s="19" t="s">
        <v>121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9" t="s">
        <v>84</v>
      </c>
      <c r="BK283" s="184">
        <f>ROUND(I283*H283,2)</f>
        <v>0</v>
      </c>
      <c r="BL283" s="19" t="s">
        <v>140</v>
      </c>
      <c r="BM283" s="183" t="s">
        <v>477</v>
      </c>
    </row>
    <row r="284" s="14" customFormat="1">
      <c r="A284" s="14"/>
      <c r="B284" s="198"/>
      <c r="C284" s="14"/>
      <c r="D284" s="191" t="s">
        <v>191</v>
      </c>
      <c r="E284" s="199" t="s">
        <v>1</v>
      </c>
      <c r="F284" s="200" t="s">
        <v>478</v>
      </c>
      <c r="G284" s="14"/>
      <c r="H284" s="201">
        <v>28.875</v>
      </c>
      <c r="I284" s="202"/>
      <c r="J284" s="14"/>
      <c r="K284" s="14"/>
      <c r="L284" s="198"/>
      <c r="M284" s="203"/>
      <c r="N284" s="204"/>
      <c r="O284" s="204"/>
      <c r="P284" s="204"/>
      <c r="Q284" s="204"/>
      <c r="R284" s="204"/>
      <c r="S284" s="204"/>
      <c r="T284" s="20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9" t="s">
        <v>191</v>
      </c>
      <c r="AU284" s="199" t="s">
        <v>86</v>
      </c>
      <c r="AV284" s="14" t="s">
        <v>86</v>
      </c>
      <c r="AW284" s="14" t="s">
        <v>32</v>
      </c>
      <c r="AX284" s="14" t="s">
        <v>84</v>
      </c>
      <c r="AY284" s="199" t="s">
        <v>121</v>
      </c>
    </row>
    <row r="285" s="2" customFormat="1" ht="33" customHeight="1">
      <c r="A285" s="38"/>
      <c r="B285" s="171"/>
      <c r="C285" s="222" t="s">
        <v>479</v>
      </c>
      <c r="D285" s="222" t="s">
        <v>375</v>
      </c>
      <c r="E285" s="223" t="s">
        <v>480</v>
      </c>
      <c r="F285" s="224" t="s">
        <v>481</v>
      </c>
      <c r="G285" s="225" t="s">
        <v>482</v>
      </c>
      <c r="H285" s="226">
        <v>8.593</v>
      </c>
      <c r="I285" s="227"/>
      <c r="J285" s="228">
        <f>ROUND(I285*H285,2)</f>
        <v>0</v>
      </c>
      <c r="K285" s="224" t="s">
        <v>149</v>
      </c>
      <c r="L285" s="229"/>
      <c r="M285" s="230" t="s">
        <v>1</v>
      </c>
      <c r="N285" s="231" t="s">
        <v>41</v>
      </c>
      <c r="O285" s="77"/>
      <c r="P285" s="181">
        <f>O285*H285</f>
        <v>0</v>
      </c>
      <c r="Q285" s="181">
        <v>1</v>
      </c>
      <c r="R285" s="181">
        <f>Q285*H285</f>
        <v>8.593</v>
      </c>
      <c r="S285" s="181">
        <v>0</v>
      </c>
      <c r="T285" s="18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3" t="s">
        <v>157</v>
      </c>
      <c r="AT285" s="183" t="s">
        <v>375</v>
      </c>
      <c r="AU285" s="183" t="s">
        <v>86</v>
      </c>
      <c r="AY285" s="19" t="s">
        <v>121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9" t="s">
        <v>84</v>
      </c>
      <c r="BK285" s="184">
        <f>ROUND(I285*H285,2)</f>
        <v>0</v>
      </c>
      <c r="BL285" s="19" t="s">
        <v>140</v>
      </c>
      <c r="BM285" s="183" t="s">
        <v>483</v>
      </c>
    </row>
    <row r="286" s="2" customFormat="1">
      <c r="A286" s="38"/>
      <c r="B286" s="39"/>
      <c r="C286" s="38"/>
      <c r="D286" s="191" t="s">
        <v>484</v>
      </c>
      <c r="E286" s="38"/>
      <c r="F286" s="232" t="s">
        <v>485</v>
      </c>
      <c r="G286" s="38"/>
      <c r="H286" s="38"/>
      <c r="I286" s="233"/>
      <c r="J286" s="38"/>
      <c r="K286" s="38"/>
      <c r="L286" s="39"/>
      <c r="M286" s="234"/>
      <c r="N286" s="235"/>
      <c r="O286" s="77"/>
      <c r="P286" s="77"/>
      <c r="Q286" s="77"/>
      <c r="R286" s="77"/>
      <c r="S286" s="77"/>
      <c r="T286" s="7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484</v>
      </c>
      <c r="AU286" s="19" t="s">
        <v>86</v>
      </c>
    </row>
    <row r="287" s="14" customFormat="1">
      <c r="A287" s="14"/>
      <c r="B287" s="198"/>
      <c r="C287" s="14"/>
      <c r="D287" s="191" t="s">
        <v>191</v>
      </c>
      <c r="E287" s="199" t="s">
        <v>1</v>
      </c>
      <c r="F287" s="200" t="s">
        <v>486</v>
      </c>
      <c r="G287" s="14"/>
      <c r="H287" s="201">
        <v>7.4379999999999997</v>
      </c>
      <c r="I287" s="202"/>
      <c r="J287" s="14"/>
      <c r="K287" s="14"/>
      <c r="L287" s="198"/>
      <c r="M287" s="203"/>
      <c r="N287" s="204"/>
      <c r="O287" s="204"/>
      <c r="P287" s="204"/>
      <c r="Q287" s="204"/>
      <c r="R287" s="204"/>
      <c r="S287" s="204"/>
      <c r="T287" s="20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9" t="s">
        <v>191</v>
      </c>
      <c r="AU287" s="199" t="s">
        <v>86</v>
      </c>
      <c r="AV287" s="14" t="s">
        <v>86</v>
      </c>
      <c r="AW287" s="14" t="s">
        <v>32</v>
      </c>
      <c r="AX287" s="14" t="s">
        <v>76</v>
      </c>
      <c r="AY287" s="199" t="s">
        <v>121</v>
      </c>
    </row>
    <row r="288" s="14" customFormat="1">
      <c r="A288" s="14"/>
      <c r="B288" s="198"/>
      <c r="C288" s="14"/>
      <c r="D288" s="191" t="s">
        <v>191</v>
      </c>
      <c r="E288" s="199" t="s">
        <v>1</v>
      </c>
      <c r="F288" s="200" t="s">
        <v>487</v>
      </c>
      <c r="G288" s="14"/>
      <c r="H288" s="201">
        <v>1.155</v>
      </c>
      <c r="I288" s="202"/>
      <c r="J288" s="14"/>
      <c r="K288" s="14"/>
      <c r="L288" s="198"/>
      <c r="M288" s="203"/>
      <c r="N288" s="204"/>
      <c r="O288" s="204"/>
      <c r="P288" s="204"/>
      <c r="Q288" s="204"/>
      <c r="R288" s="204"/>
      <c r="S288" s="204"/>
      <c r="T288" s="20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9" t="s">
        <v>191</v>
      </c>
      <c r="AU288" s="199" t="s">
        <v>86</v>
      </c>
      <c r="AV288" s="14" t="s">
        <v>86</v>
      </c>
      <c r="AW288" s="14" t="s">
        <v>32</v>
      </c>
      <c r="AX288" s="14" t="s">
        <v>76</v>
      </c>
      <c r="AY288" s="199" t="s">
        <v>121</v>
      </c>
    </row>
    <row r="289" s="15" customFormat="1">
      <c r="A289" s="15"/>
      <c r="B289" s="206"/>
      <c r="C289" s="15"/>
      <c r="D289" s="191" t="s">
        <v>191</v>
      </c>
      <c r="E289" s="207" t="s">
        <v>1</v>
      </c>
      <c r="F289" s="208" t="s">
        <v>211</v>
      </c>
      <c r="G289" s="15"/>
      <c r="H289" s="209">
        <v>8.593</v>
      </c>
      <c r="I289" s="210"/>
      <c r="J289" s="15"/>
      <c r="K289" s="15"/>
      <c r="L289" s="206"/>
      <c r="M289" s="211"/>
      <c r="N289" s="212"/>
      <c r="O289" s="212"/>
      <c r="P289" s="212"/>
      <c r="Q289" s="212"/>
      <c r="R289" s="212"/>
      <c r="S289" s="212"/>
      <c r="T289" s="21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7" t="s">
        <v>191</v>
      </c>
      <c r="AU289" s="207" t="s">
        <v>86</v>
      </c>
      <c r="AV289" s="15" t="s">
        <v>140</v>
      </c>
      <c r="AW289" s="15" t="s">
        <v>32</v>
      </c>
      <c r="AX289" s="15" t="s">
        <v>84</v>
      </c>
      <c r="AY289" s="207" t="s">
        <v>121</v>
      </c>
    </row>
    <row r="290" s="2" customFormat="1" ht="24.15" customHeight="1">
      <c r="A290" s="38"/>
      <c r="B290" s="171"/>
      <c r="C290" s="222" t="s">
        <v>488</v>
      </c>
      <c r="D290" s="222" t="s">
        <v>375</v>
      </c>
      <c r="E290" s="223" t="s">
        <v>489</v>
      </c>
      <c r="F290" s="224" t="s">
        <v>490</v>
      </c>
      <c r="G290" s="225" t="s">
        <v>431</v>
      </c>
      <c r="H290" s="226">
        <v>23.100000000000001</v>
      </c>
      <c r="I290" s="227"/>
      <c r="J290" s="228">
        <f>ROUND(I290*H290,2)</f>
        <v>0</v>
      </c>
      <c r="K290" s="224" t="s">
        <v>149</v>
      </c>
      <c r="L290" s="229"/>
      <c r="M290" s="230" t="s">
        <v>1</v>
      </c>
      <c r="N290" s="231" t="s">
        <v>41</v>
      </c>
      <c r="O290" s="77"/>
      <c r="P290" s="181">
        <f>O290*H290</f>
        <v>0</v>
      </c>
      <c r="Q290" s="181">
        <v>0.025999999999999999</v>
      </c>
      <c r="R290" s="181">
        <f>Q290*H290</f>
        <v>0.60060000000000002</v>
      </c>
      <c r="S290" s="181">
        <v>0</v>
      </c>
      <c r="T290" s="18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3" t="s">
        <v>157</v>
      </c>
      <c r="AT290" s="183" t="s">
        <v>375</v>
      </c>
      <c r="AU290" s="183" t="s">
        <v>86</v>
      </c>
      <c r="AY290" s="19" t="s">
        <v>121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9" t="s">
        <v>84</v>
      </c>
      <c r="BK290" s="184">
        <f>ROUND(I290*H290,2)</f>
        <v>0</v>
      </c>
      <c r="BL290" s="19" t="s">
        <v>140</v>
      </c>
      <c r="BM290" s="183" t="s">
        <v>491</v>
      </c>
    </row>
    <row r="291" s="14" customFormat="1">
      <c r="A291" s="14"/>
      <c r="B291" s="198"/>
      <c r="C291" s="14"/>
      <c r="D291" s="191" t="s">
        <v>191</v>
      </c>
      <c r="E291" s="199" t="s">
        <v>1</v>
      </c>
      <c r="F291" s="200" t="s">
        <v>492</v>
      </c>
      <c r="G291" s="14"/>
      <c r="H291" s="201">
        <v>23.100000000000001</v>
      </c>
      <c r="I291" s="202"/>
      <c r="J291" s="14"/>
      <c r="K291" s="14"/>
      <c r="L291" s="198"/>
      <c r="M291" s="203"/>
      <c r="N291" s="204"/>
      <c r="O291" s="204"/>
      <c r="P291" s="204"/>
      <c r="Q291" s="204"/>
      <c r="R291" s="204"/>
      <c r="S291" s="204"/>
      <c r="T291" s="20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9" t="s">
        <v>191</v>
      </c>
      <c r="AU291" s="199" t="s">
        <v>86</v>
      </c>
      <c r="AV291" s="14" t="s">
        <v>86</v>
      </c>
      <c r="AW291" s="14" t="s">
        <v>32</v>
      </c>
      <c r="AX291" s="14" t="s">
        <v>84</v>
      </c>
      <c r="AY291" s="199" t="s">
        <v>121</v>
      </c>
    </row>
    <row r="292" s="2" customFormat="1" ht="24.15" customHeight="1">
      <c r="A292" s="38"/>
      <c r="B292" s="171"/>
      <c r="C292" s="222" t="s">
        <v>493</v>
      </c>
      <c r="D292" s="222" t="s">
        <v>375</v>
      </c>
      <c r="E292" s="223" t="s">
        <v>494</v>
      </c>
      <c r="F292" s="224" t="s">
        <v>495</v>
      </c>
      <c r="G292" s="225" t="s">
        <v>431</v>
      </c>
      <c r="H292" s="226">
        <v>172.19999999999999</v>
      </c>
      <c r="I292" s="227"/>
      <c r="J292" s="228">
        <f>ROUND(I292*H292,2)</f>
        <v>0</v>
      </c>
      <c r="K292" s="224" t="s">
        <v>1</v>
      </c>
      <c r="L292" s="229"/>
      <c r="M292" s="230" t="s">
        <v>1</v>
      </c>
      <c r="N292" s="231" t="s">
        <v>41</v>
      </c>
      <c r="O292" s="77"/>
      <c r="P292" s="181">
        <f>O292*H292</f>
        <v>0</v>
      </c>
      <c r="Q292" s="181">
        <v>0.025999999999999999</v>
      </c>
      <c r="R292" s="181">
        <f>Q292*H292</f>
        <v>4.4771999999999998</v>
      </c>
      <c r="S292" s="181">
        <v>0</v>
      </c>
      <c r="T292" s="18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3" t="s">
        <v>157</v>
      </c>
      <c r="AT292" s="183" t="s">
        <v>375</v>
      </c>
      <c r="AU292" s="183" t="s">
        <v>86</v>
      </c>
      <c r="AY292" s="19" t="s">
        <v>121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9" t="s">
        <v>84</v>
      </c>
      <c r="BK292" s="184">
        <f>ROUND(I292*H292,2)</f>
        <v>0</v>
      </c>
      <c r="BL292" s="19" t="s">
        <v>140</v>
      </c>
      <c r="BM292" s="183" t="s">
        <v>496</v>
      </c>
    </row>
    <row r="293" s="14" customFormat="1">
      <c r="A293" s="14"/>
      <c r="B293" s="198"/>
      <c r="C293" s="14"/>
      <c r="D293" s="191" t="s">
        <v>191</v>
      </c>
      <c r="E293" s="199" t="s">
        <v>1</v>
      </c>
      <c r="F293" s="200" t="s">
        <v>497</v>
      </c>
      <c r="G293" s="14"/>
      <c r="H293" s="201">
        <v>72</v>
      </c>
      <c r="I293" s="202"/>
      <c r="J293" s="14"/>
      <c r="K293" s="14"/>
      <c r="L293" s="198"/>
      <c r="M293" s="203"/>
      <c r="N293" s="204"/>
      <c r="O293" s="204"/>
      <c r="P293" s="204"/>
      <c r="Q293" s="204"/>
      <c r="R293" s="204"/>
      <c r="S293" s="204"/>
      <c r="T293" s="20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9" t="s">
        <v>191</v>
      </c>
      <c r="AU293" s="199" t="s">
        <v>86</v>
      </c>
      <c r="AV293" s="14" t="s">
        <v>86</v>
      </c>
      <c r="AW293" s="14" t="s">
        <v>32</v>
      </c>
      <c r="AX293" s="14" t="s">
        <v>76</v>
      </c>
      <c r="AY293" s="199" t="s">
        <v>121</v>
      </c>
    </row>
    <row r="294" s="14" customFormat="1">
      <c r="A294" s="14"/>
      <c r="B294" s="198"/>
      <c r="C294" s="14"/>
      <c r="D294" s="191" t="s">
        <v>191</v>
      </c>
      <c r="E294" s="199" t="s">
        <v>1</v>
      </c>
      <c r="F294" s="200" t="s">
        <v>498</v>
      </c>
      <c r="G294" s="14"/>
      <c r="H294" s="201">
        <v>92</v>
      </c>
      <c r="I294" s="202"/>
      <c r="J294" s="14"/>
      <c r="K294" s="14"/>
      <c r="L294" s="198"/>
      <c r="M294" s="203"/>
      <c r="N294" s="204"/>
      <c r="O294" s="204"/>
      <c r="P294" s="204"/>
      <c r="Q294" s="204"/>
      <c r="R294" s="204"/>
      <c r="S294" s="204"/>
      <c r="T294" s="20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9" t="s">
        <v>191</v>
      </c>
      <c r="AU294" s="199" t="s">
        <v>86</v>
      </c>
      <c r="AV294" s="14" t="s">
        <v>86</v>
      </c>
      <c r="AW294" s="14" t="s">
        <v>32</v>
      </c>
      <c r="AX294" s="14" t="s">
        <v>76</v>
      </c>
      <c r="AY294" s="199" t="s">
        <v>121</v>
      </c>
    </row>
    <row r="295" s="15" customFormat="1">
      <c r="A295" s="15"/>
      <c r="B295" s="206"/>
      <c r="C295" s="15"/>
      <c r="D295" s="191" t="s">
        <v>191</v>
      </c>
      <c r="E295" s="207" t="s">
        <v>1</v>
      </c>
      <c r="F295" s="208" t="s">
        <v>211</v>
      </c>
      <c r="G295" s="15"/>
      <c r="H295" s="209">
        <v>164</v>
      </c>
      <c r="I295" s="210"/>
      <c r="J295" s="15"/>
      <c r="K295" s="15"/>
      <c r="L295" s="206"/>
      <c r="M295" s="211"/>
      <c r="N295" s="212"/>
      <c r="O295" s="212"/>
      <c r="P295" s="212"/>
      <c r="Q295" s="212"/>
      <c r="R295" s="212"/>
      <c r="S295" s="212"/>
      <c r="T295" s="21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07" t="s">
        <v>191</v>
      </c>
      <c r="AU295" s="207" t="s">
        <v>86</v>
      </c>
      <c r="AV295" s="15" t="s">
        <v>140</v>
      </c>
      <c r="AW295" s="15" t="s">
        <v>32</v>
      </c>
      <c r="AX295" s="15" t="s">
        <v>76</v>
      </c>
      <c r="AY295" s="207" t="s">
        <v>121</v>
      </c>
    </row>
    <row r="296" s="14" customFormat="1">
      <c r="A296" s="14"/>
      <c r="B296" s="198"/>
      <c r="C296" s="14"/>
      <c r="D296" s="191" t="s">
        <v>191</v>
      </c>
      <c r="E296" s="199" t="s">
        <v>1</v>
      </c>
      <c r="F296" s="200" t="s">
        <v>499</v>
      </c>
      <c r="G296" s="14"/>
      <c r="H296" s="201">
        <v>172.19999999999999</v>
      </c>
      <c r="I296" s="202"/>
      <c r="J296" s="14"/>
      <c r="K296" s="14"/>
      <c r="L296" s="198"/>
      <c r="M296" s="203"/>
      <c r="N296" s="204"/>
      <c r="O296" s="204"/>
      <c r="P296" s="204"/>
      <c r="Q296" s="204"/>
      <c r="R296" s="204"/>
      <c r="S296" s="204"/>
      <c r="T296" s="20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9" t="s">
        <v>191</v>
      </c>
      <c r="AU296" s="199" t="s">
        <v>86</v>
      </c>
      <c r="AV296" s="14" t="s">
        <v>86</v>
      </c>
      <c r="AW296" s="14" t="s">
        <v>32</v>
      </c>
      <c r="AX296" s="14" t="s">
        <v>84</v>
      </c>
      <c r="AY296" s="199" t="s">
        <v>121</v>
      </c>
    </row>
    <row r="297" s="2" customFormat="1" ht="24.15" customHeight="1">
      <c r="A297" s="38"/>
      <c r="B297" s="171"/>
      <c r="C297" s="172" t="s">
        <v>500</v>
      </c>
      <c r="D297" s="172" t="s">
        <v>124</v>
      </c>
      <c r="E297" s="173" t="s">
        <v>501</v>
      </c>
      <c r="F297" s="174" t="s">
        <v>502</v>
      </c>
      <c r="G297" s="175" t="s">
        <v>237</v>
      </c>
      <c r="H297" s="176">
        <v>2</v>
      </c>
      <c r="I297" s="177"/>
      <c r="J297" s="178">
        <f>ROUND(I297*H297,2)</f>
        <v>0</v>
      </c>
      <c r="K297" s="174" t="s">
        <v>149</v>
      </c>
      <c r="L297" s="39"/>
      <c r="M297" s="179" t="s">
        <v>1</v>
      </c>
      <c r="N297" s="180" t="s">
        <v>41</v>
      </c>
      <c r="O297" s="77"/>
      <c r="P297" s="181">
        <f>O297*H297</f>
        <v>0</v>
      </c>
      <c r="Q297" s="181">
        <v>2.3010199999999998</v>
      </c>
      <c r="R297" s="181">
        <f>Q297*H297</f>
        <v>4.6020399999999997</v>
      </c>
      <c r="S297" s="181">
        <v>0</v>
      </c>
      <c r="T297" s="18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3" t="s">
        <v>140</v>
      </c>
      <c r="AT297" s="183" t="s">
        <v>124</v>
      </c>
      <c r="AU297" s="183" t="s">
        <v>86</v>
      </c>
      <c r="AY297" s="19" t="s">
        <v>121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9" t="s">
        <v>84</v>
      </c>
      <c r="BK297" s="184">
        <f>ROUND(I297*H297,2)</f>
        <v>0</v>
      </c>
      <c r="BL297" s="19" t="s">
        <v>140</v>
      </c>
      <c r="BM297" s="183" t="s">
        <v>503</v>
      </c>
    </row>
    <row r="298" s="14" customFormat="1">
      <c r="A298" s="14"/>
      <c r="B298" s="198"/>
      <c r="C298" s="14"/>
      <c r="D298" s="191" t="s">
        <v>191</v>
      </c>
      <c r="E298" s="199" t="s">
        <v>1</v>
      </c>
      <c r="F298" s="200" t="s">
        <v>504</v>
      </c>
      <c r="G298" s="14"/>
      <c r="H298" s="201">
        <v>2</v>
      </c>
      <c r="I298" s="202"/>
      <c r="J298" s="14"/>
      <c r="K298" s="14"/>
      <c r="L298" s="198"/>
      <c r="M298" s="203"/>
      <c r="N298" s="204"/>
      <c r="O298" s="204"/>
      <c r="P298" s="204"/>
      <c r="Q298" s="204"/>
      <c r="R298" s="204"/>
      <c r="S298" s="204"/>
      <c r="T298" s="20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9" t="s">
        <v>191</v>
      </c>
      <c r="AU298" s="199" t="s">
        <v>86</v>
      </c>
      <c r="AV298" s="14" t="s">
        <v>86</v>
      </c>
      <c r="AW298" s="14" t="s">
        <v>32</v>
      </c>
      <c r="AX298" s="14" t="s">
        <v>84</v>
      </c>
      <c r="AY298" s="199" t="s">
        <v>121</v>
      </c>
    </row>
    <row r="299" s="12" customFormat="1" ht="22.8" customHeight="1">
      <c r="A299" s="12"/>
      <c r="B299" s="158"/>
      <c r="C299" s="12"/>
      <c r="D299" s="159" t="s">
        <v>75</v>
      </c>
      <c r="E299" s="169" t="s">
        <v>140</v>
      </c>
      <c r="F299" s="169" t="s">
        <v>505</v>
      </c>
      <c r="G299" s="12"/>
      <c r="H299" s="12"/>
      <c r="I299" s="161"/>
      <c r="J299" s="170">
        <f>BK299</f>
        <v>0</v>
      </c>
      <c r="K299" s="12"/>
      <c r="L299" s="158"/>
      <c r="M299" s="163"/>
      <c r="N299" s="164"/>
      <c r="O299" s="164"/>
      <c r="P299" s="165">
        <f>SUM(P300:P303)</f>
        <v>0</v>
      </c>
      <c r="Q299" s="164"/>
      <c r="R299" s="165">
        <f>SUM(R300:R303)</f>
        <v>0</v>
      </c>
      <c r="S299" s="164"/>
      <c r="T299" s="166">
        <f>SUM(T300:T303)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59" t="s">
        <v>84</v>
      </c>
      <c r="AT299" s="167" t="s">
        <v>75</v>
      </c>
      <c r="AU299" s="167" t="s">
        <v>84</v>
      </c>
      <c r="AY299" s="159" t="s">
        <v>121</v>
      </c>
      <c r="BK299" s="168">
        <f>SUM(BK300:BK303)</f>
        <v>0</v>
      </c>
    </row>
    <row r="300" s="2" customFormat="1" ht="16.5" customHeight="1">
      <c r="A300" s="38"/>
      <c r="B300" s="171"/>
      <c r="C300" s="172" t="s">
        <v>506</v>
      </c>
      <c r="D300" s="172" t="s">
        <v>124</v>
      </c>
      <c r="E300" s="173" t="s">
        <v>507</v>
      </c>
      <c r="F300" s="174" t="s">
        <v>508</v>
      </c>
      <c r="G300" s="175" t="s">
        <v>237</v>
      </c>
      <c r="H300" s="176">
        <v>3.5699999999999998</v>
      </c>
      <c r="I300" s="177"/>
      <c r="J300" s="178">
        <f>ROUND(I300*H300,2)</f>
        <v>0</v>
      </c>
      <c r="K300" s="174" t="s">
        <v>149</v>
      </c>
      <c r="L300" s="39"/>
      <c r="M300" s="179" t="s">
        <v>1</v>
      </c>
      <c r="N300" s="180" t="s">
        <v>41</v>
      </c>
      <c r="O300" s="77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83" t="s">
        <v>140</v>
      </c>
      <c r="AT300" s="183" t="s">
        <v>124</v>
      </c>
      <c r="AU300" s="183" t="s">
        <v>86</v>
      </c>
      <c r="AY300" s="19" t="s">
        <v>121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9" t="s">
        <v>84</v>
      </c>
      <c r="BK300" s="184">
        <f>ROUND(I300*H300,2)</f>
        <v>0</v>
      </c>
      <c r="BL300" s="19" t="s">
        <v>140</v>
      </c>
      <c r="BM300" s="183" t="s">
        <v>509</v>
      </c>
    </row>
    <row r="301" s="14" customFormat="1">
      <c r="A301" s="14"/>
      <c r="B301" s="198"/>
      <c r="C301" s="14"/>
      <c r="D301" s="191" t="s">
        <v>191</v>
      </c>
      <c r="E301" s="199" t="s">
        <v>1</v>
      </c>
      <c r="F301" s="200" t="s">
        <v>510</v>
      </c>
      <c r="G301" s="14"/>
      <c r="H301" s="201">
        <v>1.8</v>
      </c>
      <c r="I301" s="202"/>
      <c r="J301" s="14"/>
      <c r="K301" s="14"/>
      <c r="L301" s="198"/>
      <c r="M301" s="203"/>
      <c r="N301" s="204"/>
      <c r="O301" s="204"/>
      <c r="P301" s="204"/>
      <c r="Q301" s="204"/>
      <c r="R301" s="204"/>
      <c r="S301" s="204"/>
      <c r="T301" s="20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9" t="s">
        <v>191</v>
      </c>
      <c r="AU301" s="199" t="s">
        <v>86</v>
      </c>
      <c r="AV301" s="14" t="s">
        <v>86</v>
      </c>
      <c r="AW301" s="14" t="s">
        <v>32</v>
      </c>
      <c r="AX301" s="14" t="s">
        <v>76</v>
      </c>
      <c r="AY301" s="199" t="s">
        <v>121</v>
      </c>
    </row>
    <row r="302" s="14" customFormat="1">
      <c r="A302" s="14"/>
      <c r="B302" s="198"/>
      <c r="C302" s="14"/>
      <c r="D302" s="191" t="s">
        <v>191</v>
      </c>
      <c r="E302" s="199" t="s">
        <v>1</v>
      </c>
      <c r="F302" s="200" t="s">
        <v>511</v>
      </c>
      <c r="G302" s="14"/>
      <c r="H302" s="201">
        <v>1.77</v>
      </c>
      <c r="I302" s="202"/>
      <c r="J302" s="14"/>
      <c r="K302" s="14"/>
      <c r="L302" s="198"/>
      <c r="M302" s="203"/>
      <c r="N302" s="204"/>
      <c r="O302" s="204"/>
      <c r="P302" s="204"/>
      <c r="Q302" s="204"/>
      <c r="R302" s="204"/>
      <c r="S302" s="204"/>
      <c r="T302" s="20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9" t="s">
        <v>191</v>
      </c>
      <c r="AU302" s="199" t="s">
        <v>86</v>
      </c>
      <c r="AV302" s="14" t="s">
        <v>86</v>
      </c>
      <c r="AW302" s="14" t="s">
        <v>32</v>
      </c>
      <c r="AX302" s="14" t="s">
        <v>76</v>
      </c>
      <c r="AY302" s="199" t="s">
        <v>121</v>
      </c>
    </row>
    <row r="303" s="15" customFormat="1">
      <c r="A303" s="15"/>
      <c r="B303" s="206"/>
      <c r="C303" s="15"/>
      <c r="D303" s="191" t="s">
        <v>191</v>
      </c>
      <c r="E303" s="207" t="s">
        <v>1</v>
      </c>
      <c r="F303" s="208" t="s">
        <v>211</v>
      </c>
      <c r="G303" s="15"/>
      <c r="H303" s="209">
        <v>3.5700000000000003</v>
      </c>
      <c r="I303" s="210"/>
      <c r="J303" s="15"/>
      <c r="K303" s="15"/>
      <c r="L303" s="206"/>
      <c r="M303" s="211"/>
      <c r="N303" s="212"/>
      <c r="O303" s="212"/>
      <c r="P303" s="212"/>
      <c r="Q303" s="212"/>
      <c r="R303" s="212"/>
      <c r="S303" s="212"/>
      <c r="T303" s="21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07" t="s">
        <v>191</v>
      </c>
      <c r="AU303" s="207" t="s">
        <v>86</v>
      </c>
      <c r="AV303" s="15" t="s">
        <v>140</v>
      </c>
      <c r="AW303" s="15" t="s">
        <v>32</v>
      </c>
      <c r="AX303" s="15" t="s">
        <v>84</v>
      </c>
      <c r="AY303" s="207" t="s">
        <v>121</v>
      </c>
    </row>
    <row r="304" s="12" customFormat="1" ht="22.8" customHeight="1">
      <c r="A304" s="12"/>
      <c r="B304" s="158"/>
      <c r="C304" s="12"/>
      <c r="D304" s="159" t="s">
        <v>75</v>
      </c>
      <c r="E304" s="169" t="s">
        <v>120</v>
      </c>
      <c r="F304" s="169" t="s">
        <v>512</v>
      </c>
      <c r="G304" s="12"/>
      <c r="H304" s="12"/>
      <c r="I304" s="161"/>
      <c r="J304" s="170">
        <f>BK304</f>
        <v>0</v>
      </c>
      <c r="K304" s="12"/>
      <c r="L304" s="158"/>
      <c r="M304" s="163"/>
      <c r="N304" s="164"/>
      <c r="O304" s="164"/>
      <c r="P304" s="165">
        <f>SUM(P305:P351)</f>
        <v>0</v>
      </c>
      <c r="Q304" s="164"/>
      <c r="R304" s="165">
        <f>SUM(R305:R351)</f>
        <v>81.988314000000003</v>
      </c>
      <c r="S304" s="164"/>
      <c r="T304" s="166">
        <f>SUM(T305:T351)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59" t="s">
        <v>84</v>
      </c>
      <c r="AT304" s="167" t="s">
        <v>75</v>
      </c>
      <c r="AU304" s="167" t="s">
        <v>84</v>
      </c>
      <c r="AY304" s="159" t="s">
        <v>121</v>
      </c>
      <c r="BK304" s="168">
        <f>SUM(BK305:BK351)</f>
        <v>0</v>
      </c>
    </row>
    <row r="305" s="2" customFormat="1" ht="24.15" customHeight="1">
      <c r="A305" s="38"/>
      <c r="B305" s="171"/>
      <c r="C305" s="172" t="s">
        <v>513</v>
      </c>
      <c r="D305" s="172" t="s">
        <v>124</v>
      </c>
      <c r="E305" s="173" t="s">
        <v>514</v>
      </c>
      <c r="F305" s="174" t="s">
        <v>515</v>
      </c>
      <c r="G305" s="175" t="s">
        <v>189</v>
      </c>
      <c r="H305" s="176">
        <v>31.02</v>
      </c>
      <c r="I305" s="177"/>
      <c r="J305" s="178">
        <f>ROUND(I305*H305,2)</f>
        <v>0</v>
      </c>
      <c r="K305" s="174" t="s">
        <v>149</v>
      </c>
      <c r="L305" s="39"/>
      <c r="M305" s="179" t="s">
        <v>1</v>
      </c>
      <c r="N305" s="180" t="s">
        <v>41</v>
      </c>
      <c r="O305" s="77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83" t="s">
        <v>140</v>
      </c>
      <c r="AT305" s="183" t="s">
        <v>124</v>
      </c>
      <c r="AU305" s="183" t="s">
        <v>86</v>
      </c>
      <c r="AY305" s="19" t="s">
        <v>121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9" t="s">
        <v>84</v>
      </c>
      <c r="BK305" s="184">
        <f>ROUND(I305*H305,2)</f>
        <v>0</v>
      </c>
      <c r="BL305" s="19" t="s">
        <v>140</v>
      </c>
      <c r="BM305" s="183" t="s">
        <v>516</v>
      </c>
    </row>
    <row r="306" s="14" customFormat="1">
      <c r="A306" s="14"/>
      <c r="B306" s="198"/>
      <c r="C306" s="14"/>
      <c r="D306" s="191" t="s">
        <v>191</v>
      </c>
      <c r="E306" s="199" t="s">
        <v>1</v>
      </c>
      <c r="F306" s="200" t="s">
        <v>517</v>
      </c>
      <c r="G306" s="14"/>
      <c r="H306" s="201">
        <v>31.02</v>
      </c>
      <c r="I306" s="202"/>
      <c r="J306" s="14"/>
      <c r="K306" s="14"/>
      <c r="L306" s="198"/>
      <c r="M306" s="203"/>
      <c r="N306" s="204"/>
      <c r="O306" s="204"/>
      <c r="P306" s="204"/>
      <c r="Q306" s="204"/>
      <c r="R306" s="204"/>
      <c r="S306" s="204"/>
      <c r="T306" s="20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9" t="s">
        <v>191</v>
      </c>
      <c r="AU306" s="199" t="s">
        <v>86</v>
      </c>
      <c r="AV306" s="14" t="s">
        <v>86</v>
      </c>
      <c r="AW306" s="14" t="s">
        <v>32</v>
      </c>
      <c r="AX306" s="14" t="s">
        <v>84</v>
      </c>
      <c r="AY306" s="199" t="s">
        <v>121</v>
      </c>
    </row>
    <row r="307" s="2" customFormat="1" ht="24.15" customHeight="1">
      <c r="A307" s="38"/>
      <c r="B307" s="171"/>
      <c r="C307" s="172" t="s">
        <v>518</v>
      </c>
      <c r="D307" s="172" t="s">
        <v>124</v>
      </c>
      <c r="E307" s="173" t="s">
        <v>519</v>
      </c>
      <c r="F307" s="174" t="s">
        <v>520</v>
      </c>
      <c r="G307" s="175" t="s">
        <v>189</v>
      </c>
      <c r="H307" s="176">
        <v>976.79999999999995</v>
      </c>
      <c r="I307" s="177"/>
      <c r="J307" s="178">
        <f>ROUND(I307*H307,2)</f>
        <v>0</v>
      </c>
      <c r="K307" s="174" t="s">
        <v>1</v>
      </c>
      <c r="L307" s="39"/>
      <c r="M307" s="179" t="s">
        <v>1</v>
      </c>
      <c r="N307" s="180" t="s">
        <v>41</v>
      </c>
      <c r="O307" s="77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3" t="s">
        <v>140</v>
      </c>
      <c r="AT307" s="183" t="s">
        <v>124</v>
      </c>
      <c r="AU307" s="183" t="s">
        <v>86</v>
      </c>
      <c r="AY307" s="19" t="s">
        <v>121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9" t="s">
        <v>84</v>
      </c>
      <c r="BK307" s="184">
        <f>ROUND(I307*H307,2)</f>
        <v>0</v>
      </c>
      <c r="BL307" s="19" t="s">
        <v>140</v>
      </c>
      <c r="BM307" s="183" t="s">
        <v>521</v>
      </c>
    </row>
    <row r="308" s="13" customFormat="1">
      <c r="A308" s="13"/>
      <c r="B308" s="190"/>
      <c r="C308" s="13"/>
      <c r="D308" s="191" t="s">
        <v>191</v>
      </c>
      <c r="E308" s="192" t="s">
        <v>1</v>
      </c>
      <c r="F308" s="193" t="s">
        <v>408</v>
      </c>
      <c r="G308" s="13"/>
      <c r="H308" s="192" t="s">
        <v>1</v>
      </c>
      <c r="I308" s="194"/>
      <c r="J308" s="13"/>
      <c r="K308" s="13"/>
      <c r="L308" s="190"/>
      <c r="M308" s="195"/>
      <c r="N308" s="196"/>
      <c r="O308" s="196"/>
      <c r="P308" s="196"/>
      <c r="Q308" s="196"/>
      <c r="R308" s="196"/>
      <c r="S308" s="196"/>
      <c r="T308" s="19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2" t="s">
        <v>191</v>
      </c>
      <c r="AU308" s="192" t="s">
        <v>86</v>
      </c>
      <c r="AV308" s="13" t="s">
        <v>84</v>
      </c>
      <c r="AW308" s="13" t="s">
        <v>32</v>
      </c>
      <c r="AX308" s="13" t="s">
        <v>76</v>
      </c>
      <c r="AY308" s="192" t="s">
        <v>121</v>
      </c>
    </row>
    <row r="309" s="14" customFormat="1">
      <c r="A309" s="14"/>
      <c r="B309" s="198"/>
      <c r="C309" s="14"/>
      <c r="D309" s="191" t="s">
        <v>191</v>
      </c>
      <c r="E309" s="199" t="s">
        <v>1</v>
      </c>
      <c r="F309" s="200" t="s">
        <v>522</v>
      </c>
      <c r="G309" s="14"/>
      <c r="H309" s="201">
        <v>136.84999999999999</v>
      </c>
      <c r="I309" s="202"/>
      <c r="J309" s="14"/>
      <c r="K309" s="14"/>
      <c r="L309" s="198"/>
      <c r="M309" s="203"/>
      <c r="N309" s="204"/>
      <c r="O309" s="204"/>
      <c r="P309" s="204"/>
      <c r="Q309" s="204"/>
      <c r="R309" s="204"/>
      <c r="S309" s="204"/>
      <c r="T309" s="20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9" t="s">
        <v>191</v>
      </c>
      <c r="AU309" s="199" t="s">
        <v>86</v>
      </c>
      <c r="AV309" s="14" t="s">
        <v>86</v>
      </c>
      <c r="AW309" s="14" t="s">
        <v>32</v>
      </c>
      <c r="AX309" s="14" t="s">
        <v>76</v>
      </c>
      <c r="AY309" s="199" t="s">
        <v>121</v>
      </c>
    </row>
    <row r="310" s="14" customFormat="1">
      <c r="A310" s="14"/>
      <c r="B310" s="198"/>
      <c r="C310" s="14"/>
      <c r="D310" s="191" t="s">
        <v>191</v>
      </c>
      <c r="E310" s="199" t="s">
        <v>1</v>
      </c>
      <c r="F310" s="200" t="s">
        <v>523</v>
      </c>
      <c r="G310" s="14"/>
      <c r="H310" s="201">
        <v>677</v>
      </c>
      <c r="I310" s="202"/>
      <c r="J310" s="14"/>
      <c r="K310" s="14"/>
      <c r="L310" s="198"/>
      <c r="M310" s="203"/>
      <c r="N310" s="204"/>
      <c r="O310" s="204"/>
      <c r="P310" s="204"/>
      <c r="Q310" s="204"/>
      <c r="R310" s="204"/>
      <c r="S310" s="204"/>
      <c r="T310" s="20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9" t="s">
        <v>191</v>
      </c>
      <c r="AU310" s="199" t="s">
        <v>86</v>
      </c>
      <c r="AV310" s="14" t="s">
        <v>86</v>
      </c>
      <c r="AW310" s="14" t="s">
        <v>32</v>
      </c>
      <c r="AX310" s="14" t="s">
        <v>76</v>
      </c>
      <c r="AY310" s="199" t="s">
        <v>121</v>
      </c>
    </row>
    <row r="311" s="14" customFormat="1">
      <c r="A311" s="14"/>
      <c r="B311" s="198"/>
      <c r="C311" s="14"/>
      <c r="D311" s="191" t="s">
        <v>191</v>
      </c>
      <c r="E311" s="199" t="s">
        <v>1</v>
      </c>
      <c r="F311" s="200" t="s">
        <v>414</v>
      </c>
      <c r="G311" s="14"/>
      <c r="H311" s="201">
        <v>162.94999999999999</v>
      </c>
      <c r="I311" s="202"/>
      <c r="J311" s="14"/>
      <c r="K311" s="14"/>
      <c r="L311" s="198"/>
      <c r="M311" s="203"/>
      <c r="N311" s="204"/>
      <c r="O311" s="204"/>
      <c r="P311" s="204"/>
      <c r="Q311" s="204"/>
      <c r="R311" s="204"/>
      <c r="S311" s="204"/>
      <c r="T311" s="20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9" t="s">
        <v>191</v>
      </c>
      <c r="AU311" s="199" t="s">
        <v>86</v>
      </c>
      <c r="AV311" s="14" t="s">
        <v>86</v>
      </c>
      <c r="AW311" s="14" t="s">
        <v>32</v>
      </c>
      <c r="AX311" s="14" t="s">
        <v>76</v>
      </c>
      <c r="AY311" s="199" t="s">
        <v>121</v>
      </c>
    </row>
    <row r="312" s="15" customFormat="1">
      <c r="A312" s="15"/>
      <c r="B312" s="206"/>
      <c r="C312" s="15"/>
      <c r="D312" s="191" t="s">
        <v>191</v>
      </c>
      <c r="E312" s="207" t="s">
        <v>1</v>
      </c>
      <c r="F312" s="208" t="s">
        <v>211</v>
      </c>
      <c r="G312" s="15"/>
      <c r="H312" s="209">
        <v>976.79999999999995</v>
      </c>
      <c r="I312" s="210"/>
      <c r="J312" s="15"/>
      <c r="K312" s="15"/>
      <c r="L312" s="206"/>
      <c r="M312" s="211"/>
      <c r="N312" s="212"/>
      <c r="O312" s="212"/>
      <c r="P312" s="212"/>
      <c r="Q312" s="212"/>
      <c r="R312" s="212"/>
      <c r="S312" s="212"/>
      <c r="T312" s="21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07" t="s">
        <v>191</v>
      </c>
      <c r="AU312" s="207" t="s">
        <v>86</v>
      </c>
      <c r="AV312" s="15" t="s">
        <v>140</v>
      </c>
      <c r="AW312" s="15" t="s">
        <v>32</v>
      </c>
      <c r="AX312" s="15" t="s">
        <v>84</v>
      </c>
      <c r="AY312" s="207" t="s">
        <v>121</v>
      </c>
    </row>
    <row r="313" s="2" customFormat="1" ht="24.15" customHeight="1">
      <c r="A313" s="38"/>
      <c r="B313" s="171"/>
      <c r="C313" s="172" t="s">
        <v>524</v>
      </c>
      <c r="D313" s="172" t="s">
        <v>124</v>
      </c>
      <c r="E313" s="173" t="s">
        <v>525</v>
      </c>
      <c r="F313" s="174" t="s">
        <v>526</v>
      </c>
      <c r="G313" s="175" t="s">
        <v>189</v>
      </c>
      <c r="H313" s="176">
        <v>638.29999999999995</v>
      </c>
      <c r="I313" s="177"/>
      <c r="J313" s="178">
        <f>ROUND(I313*H313,2)</f>
        <v>0</v>
      </c>
      <c r="K313" s="174" t="s">
        <v>149</v>
      </c>
      <c r="L313" s="39"/>
      <c r="M313" s="179" t="s">
        <v>1</v>
      </c>
      <c r="N313" s="180" t="s">
        <v>41</v>
      </c>
      <c r="O313" s="77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3" t="s">
        <v>140</v>
      </c>
      <c r="AT313" s="183" t="s">
        <v>124</v>
      </c>
      <c r="AU313" s="183" t="s">
        <v>86</v>
      </c>
      <c r="AY313" s="19" t="s">
        <v>121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9" t="s">
        <v>84</v>
      </c>
      <c r="BK313" s="184">
        <f>ROUND(I313*H313,2)</f>
        <v>0</v>
      </c>
      <c r="BL313" s="19" t="s">
        <v>140</v>
      </c>
      <c r="BM313" s="183" t="s">
        <v>527</v>
      </c>
    </row>
    <row r="314" s="14" customFormat="1">
      <c r="A314" s="14"/>
      <c r="B314" s="198"/>
      <c r="C314" s="14"/>
      <c r="D314" s="191" t="s">
        <v>191</v>
      </c>
      <c r="E314" s="199" t="s">
        <v>1</v>
      </c>
      <c r="F314" s="200" t="s">
        <v>528</v>
      </c>
      <c r="G314" s="14"/>
      <c r="H314" s="201">
        <v>136.84999999999999</v>
      </c>
      <c r="I314" s="202"/>
      <c r="J314" s="14"/>
      <c r="K314" s="14"/>
      <c r="L314" s="198"/>
      <c r="M314" s="203"/>
      <c r="N314" s="204"/>
      <c r="O314" s="204"/>
      <c r="P314" s="204"/>
      <c r="Q314" s="204"/>
      <c r="R314" s="204"/>
      <c r="S314" s="204"/>
      <c r="T314" s="20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9" t="s">
        <v>191</v>
      </c>
      <c r="AU314" s="199" t="s">
        <v>86</v>
      </c>
      <c r="AV314" s="14" t="s">
        <v>86</v>
      </c>
      <c r="AW314" s="14" t="s">
        <v>32</v>
      </c>
      <c r="AX314" s="14" t="s">
        <v>76</v>
      </c>
      <c r="AY314" s="199" t="s">
        <v>121</v>
      </c>
    </row>
    <row r="315" s="14" customFormat="1">
      <c r="A315" s="14"/>
      <c r="B315" s="198"/>
      <c r="C315" s="14"/>
      <c r="D315" s="191" t="s">
        <v>191</v>
      </c>
      <c r="E315" s="199" t="s">
        <v>1</v>
      </c>
      <c r="F315" s="200" t="s">
        <v>529</v>
      </c>
      <c r="G315" s="14"/>
      <c r="H315" s="201">
        <v>338.5</v>
      </c>
      <c r="I315" s="202"/>
      <c r="J315" s="14"/>
      <c r="K315" s="14"/>
      <c r="L315" s="198"/>
      <c r="M315" s="203"/>
      <c r="N315" s="204"/>
      <c r="O315" s="204"/>
      <c r="P315" s="204"/>
      <c r="Q315" s="204"/>
      <c r="R315" s="204"/>
      <c r="S315" s="204"/>
      <c r="T315" s="20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9" t="s">
        <v>191</v>
      </c>
      <c r="AU315" s="199" t="s">
        <v>86</v>
      </c>
      <c r="AV315" s="14" t="s">
        <v>86</v>
      </c>
      <c r="AW315" s="14" t="s">
        <v>32</v>
      </c>
      <c r="AX315" s="14" t="s">
        <v>76</v>
      </c>
      <c r="AY315" s="199" t="s">
        <v>121</v>
      </c>
    </row>
    <row r="316" s="14" customFormat="1">
      <c r="A316" s="14"/>
      <c r="B316" s="198"/>
      <c r="C316" s="14"/>
      <c r="D316" s="191" t="s">
        <v>191</v>
      </c>
      <c r="E316" s="199" t="s">
        <v>1</v>
      </c>
      <c r="F316" s="200" t="s">
        <v>530</v>
      </c>
      <c r="G316" s="14"/>
      <c r="H316" s="201">
        <v>162.94999999999999</v>
      </c>
      <c r="I316" s="202"/>
      <c r="J316" s="14"/>
      <c r="K316" s="14"/>
      <c r="L316" s="198"/>
      <c r="M316" s="203"/>
      <c r="N316" s="204"/>
      <c r="O316" s="204"/>
      <c r="P316" s="204"/>
      <c r="Q316" s="204"/>
      <c r="R316" s="204"/>
      <c r="S316" s="204"/>
      <c r="T316" s="20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9" t="s">
        <v>191</v>
      </c>
      <c r="AU316" s="199" t="s">
        <v>86</v>
      </c>
      <c r="AV316" s="14" t="s">
        <v>86</v>
      </c>
      <c r="AW316" s="14" t="s">
        <v>32</v>
      </c>
      <c r="AX316" s="14" t="s">
        <v>76</v>
      </c>
      <c r="AY316" s="199" t="s">
        <v>121</v>
      </c>
    </row>
    <row r="317" s="15" customFormat="1">
      <c r="A317" s="15"/>
      <c r="B317" s="206"/>
      <c r="C317" s="15"/>
      <c r="D317" s="191" t="s">
        <v>191</v>
      </c>
      <c r="E317" s="207" t="s">
        <v>1</v>
      </c>
      <c r="F317" s="208" t="s">
        <v>211</v>
      </c>
      <c r="G317" s="15"/>
      <c r="H317" s="209">
        <v>638.29999999999995</v>
      </c>
      <c r="I317" s="210"/>
      <c r="J317" s="15"/>
      <c r="K317" s="15"/>
      <c r="L317" s="206"/>
      <c r="M317" s="211"/>
      <c r="N317" s="212"/>
      <c r="O317" s="212"/>
      <c r="P317" s="212"/>
      <c r="Q317" s="212"/>
      <c r="R317" s="212"/>
      <c r="S317" s="212"/>
      <c r="T317" s="21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07" t="s">
        <v>191</v>
      </c>
      <c r="AU317" s="207" t="s">
        <v>86</v>
      </c>
      <c r="AV317" s="15" t="s">
        <v>140</v>
      </c>
      <c r="AW317" s="15" t="s">
        <v>32</v>
      </c>
      <c r="AX317" s="15" t="s">
        <v>84</v>
      </c>
      <c r="AY317" s="207" t="s">
        <v>121</v>
      </c>
    </row>
    <row r="318" s="2" customFormat="1" ht="24.15" customHeight="1">
      <c r="A318" s="38"/>
      <c r="B318" s="171"/>
      <c r="C318" s="172" t="s">
        <v>531</v>
      </c>
      <c r="D318" s="172" t="s">
        <v>124</v>
      </c>
      <c r="E318" s="173" t="s">
        <v>532</v>
      </c>
      <c r="F318" s="174" t="s">
        <v>533</v>
      </c>
      <c r="G318" s="175" t="s">
        <v>189</v>
      </c>
      <c r="H318" s="176">
        <v>501.44999999999999</v>
      </c>
      <c r="I318" s="177"/>
      <c r="J318" s="178">
        <f>ROUND(I318*H318,2)</f>
        <v>0</v>
      </c>
      <c r="K318" s="174" t="s">
        <v>149</v>
      </c>
      <c r="L318" s="39"/>
      <c r="M318" s="179" t="s">
        <v>1</v>
      </c>
      <c r="N318" s="180" t="s">
        <v>41</v>
      </c>
      <c r="O318" s="77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83" t="s">
        <v>140</v>
      </c>
      <c r="AT318" s="183" t="s">
        <v>124</v>
      </c>
      <c r="AU318" s="183" t="s">
        <v>86</v>
      </c>
      <c r="AY318" s="19" t="s">
        <v>121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9" t="s">
        <v>84</v>
      </c>
      <c r="BK318" s="184">
        <f>ROUND(I318*H318,2)</f>
        <v>0</v>
      </c>
      <c r="BL318" s="19" t="s">
        <v>140</v>
      </c>
      <c r="BM318" s="183" t="s">
        <v>534</v>
      </c>
    </row>
    <row r="319" s="14" customFormat="1">
      <c r="A319" s="14"/>
      <c r="B319" s="198"/>
      <c r="C319" s="14"/>
      <c r="D319" s="191" t="s">
        <v>191</v>
      </c>
      <c r="E319" s="199" t="s">
        <v>1</v>
      </c>
      <c r="F319" s="200" t="s">
        <v>414</v>
      </c>
      <c r="G319" s="14"/>
      <c r="H319" s="201">
        <v>162.94999999999999</v>
      </c>
      <c r="I319" s="202"/>
      <c r="J319" s="14"/>
      <c r="K319" s="14"/>
      <c r="L319" s="198"/>
      <c r="M319" s="203"/>
      <c r="N319" s="204"/>
      <c r="O319" s="204"/>
      <c r="P319" s="204"/>
      <c r="Q319" s="204"/>
      <c r="R319" s="204"/>
      <c r="S319" s="204"/>
      <c r="T319" s="20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9" t="s">
        <v>191</v>
      </c>
      <c r="AU319" s="199" t="s">
        <v>86</v>
      </c>
      <c r="AV319" s="14" t="s">
        <v>86</v>
      </c>
      <c r="AW319" s="14" t="s">
        <v>32</v>
      </c>
      <c r="AX319" s="14" t="s">
        <v>76</v>
      </c>
      <c r="AY319" s="199" t="s">
        <v>121</v>
      </c>
    </row>
    <row r="320" s="14" customFormat="1">
      <c r="A320" s="14"/>
      <c r="B320" s="198"/>
      <c r="C320" s="14"/>
      <c r="D320" s="191" t="s">
        <v>191</v>
      </c>
      <c r="E320" s="199" t="s">
        <v>1</v>
      </c>
      <c r="F320" s="200" t="s">
        <v>535</v>
      </c>
      <c r="G320" s="14"/>
      <c r="H320" s="201">
        <v>338.5</v>
      </c>
      <c r="I320" s="202"/>
      <c r="J320" s="14"/>
      <c r="K320" s="14"/>
      <c r="L320" s="198"/>
      <c r="M320" s="203"/>
      <c r="N320" s="204"/>
      <c r="O320" s="204"/>
      <c r="P320" s="204"/>
      <c r="Q320" s="204"/>
      <c r="R320" s="204"/>
      <c r="S320" s="204"/>
      <c r="T320" s="20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9" t="s">
        <v>191</v>
      </c>
      <c r="AU320" s="199" t="s">
        <v>86</v>
      </c>
      <c r="AV320" s="14" t="s">
        <v>86</v>
      </c>
      <c r="AW320" s="14" t="s">
        <v>32</v>
      </c>
      <c r="AX320" s="14" t="s">
        <v>76</v>
      </c>
      <c r="AY320" s="199" t="s">
        <v>121</v>
      </c>
    </row>
    <row r="321" s="15" customFormat="1">
      <c r="A321" s="15"/>
      <c r="B321" s="206"/>
      <c r="C321" s="15"/>
      <c r="D321" s="191" t="s">
        <v>191</v>
      </c>
      <c r="E321" s="207" t="s">
        <v>1</v>
      </c>
      <c r="F321" s="208" t="s">
        <v>211</v>
      </c>
      <c r="G321" s="15"/>
      <c r="H321" s="209">
        <v>501.44999999999999</v>
      </c>
      <c r="I321" s="210"/>
      <c r="J321" s="15"/>
      <c r="K321" s="15"/>
      <c r="L321" s="206"/>
      <c r="M321" s="211"/>
      <c r="N321" s="212"/>
      <c r="O321" s="212"/>
      <c r="P321" s="212"/>
      <c r="Q321" s="212"/>
      <c r="R321" s="212"/>
      <c r="S321" s="212"/>
      <c r="T321" s="21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07" t="s">
        <v>191</v>
      </c>
      <c r="AU321" s="207" t="s">
        <v>86</v>
      </c>
      <c r="AV321" s="15" t="s">
        <v>140</v>
      </c>
      <c r="AW321" s="15" t="s">
        <v>32</v>
      </c>
      <c r="AX321" s="15" t="s">
        <v>84</v>
      </c>
      <c r="AY321" s="207" t="s">
        <v>121</v>
      </c>
    </row>
    <row r="322" s="2" customFormat="1" ht="21.75" customHeight="1">
      <c r="A322" s="38"/>
      <c r="B322" s="171"/>
      <c r="C322" s="172" t="s">
        <v>536</v>
      </c>
      <c r="D322" s="172" t="s">
        <v>124</v>
      </c>
      <c r="E322" s="173" t="s">
        <v>537</v>
      </c>
      <c r="F322" s="174" t="s">
        <v>538</v>
      </c>
      <c r="G322" s="175" t="s">
        <v>189</v>
      </c>
      <c r="H322" s="176">
        <v>338.5</v>
      </c>
      <c r="I322" s="177"/>
      <c r="J322" s="178">
        <f>ROUND(I322*H322,2)</f>
        <v>0</v>
      </c>
      <c r="K322" s="174" t="s">
        <v>149</v>
      </c>
      <c r="L322" s="39"/>
      <c r="M322" s="179" t="s">
        <v>1</v>
      </c>
      <c r="N322" s="180" t="s">
        <v>41</v>
      </c>
      <c r="O322" s="77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3" t="s">
        <v>140</v>
      </c>
      <c r="AT322" s="183" t="s">
        <v>124</v>
      </c>
      <c r="AU322" s="183" t="s">
        <v>86</v>
      </c>
      <c r="AY322" s="19" t="s">
        <v>121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9" t="s">
        <v>84</v>
      </c>
      <c r="BK322" s="184">
        <f>ROUND(I322*H322,2)</f>
        <v>0</v>
      </c>
      <c r="BL322" s="19" t="s">
        <v>140</v>
      </c>
      <c r="BM322" s="183" t="s">
        <v>539</v>
      </c>
    </row>
    <row r="323" s="14" customFormat="1">
      <c r="A323" s="14"/>
      <c r="B323" s="198"/>
      <c r="C323" s="14"/>
      <c r="D323" s="191" t="s">
        <v>191</v>
      </c>
      <c r="E323" s="199" t="s">
        <v>1</v>
      </c>
      <c r="F323" s="200" t="s">
        <v>540</v>
      </c>
      <c r="G323" s="14"/>
      <c r="H323" s="201">
        <v>338.5</v>
      </c>
      <c r="I323" s="202"/>
      <c r="J323" s="14"/>
      <c r="K323" s="14"/>
      <c r="L323" s="198"/>
      <c r="M323" s="203"/>
      <c r="N323" s="204"/>
      <c r="O323" s="204"/>
      <c r="P323" s="204"/>
      <c r="Q323" s="204"/>
      <c r="R323" s="204"/>
      <c r="S323" s="204"/>
      <c r="T323" s="20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9" t="s">
        <v>191</v>
      </c>
      <c r="AU323" s="199" t="s">
        <v>86</v>
      </c>
      <c r="AV323" s="14" t="s">
        <v>86</v>
      </c>
      <c r="AW323" s="14" t="s">
        <v>32</v>
      </c>
      <c r="AX323" s="14" t="s">
        <v>84</v>
      </c>
      <c r="AY323" s="199" t="s">
        <v>121</v>
      </c>
    </row>
    <row r="324" s="2" customFormat="1" ht="33" customHeight="1">
      <c r="A324" s="38"/>
      <c r="B324" s="171"/>
      <c r="C324" s="172" t="s">
        <v>541</v>
      </c>
      <c r="D324" s="172" t="s">
        <v>124</v>
      </c>
      <c r="E324" s="173" t="s">
        <v>542</v>
      </c>
      <c r="F324" s="174" t="s">
        <v>543</v>
      </c>
      <c r="G324" s="175" t="s">
        <v>189</v>
      </c>
      <c r="H324" s="176">
        <v>338.5</v>
      </c>
      <c r="I324" s="177"/>
      <c r="J324" s="178">
        <f>ROUND(I324*H324,2)</f>
        <v>0</v>
      </c>
      <c r="K324" s="174" t="s">
        <v>149</v>
      </c>
      <c r="L324" s="39"/>
      <c r="M324" s="179" t="s">
        <v>1</v>
      </c>
      <c r="N324" s="180" t="s">
        <v>41</v>
      </c>
      <c r="O324" s="77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83" t="s">
        <v>140</v>
      </c>
      <c r="AT324" s="183" t="s">
        <v>124</v>
      </c>
      <c r="AU324" s="183" t="s">
        <v>86</v>
      </c>
      <c r="AY324" s="19" t="s">
        <v>121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9" t="s">
        <v>84</v>
      </c>
      <c r="BK324" s="184">
        <f>ROUND(I324*H324,2)</f>
        <v>0</v>
      </c>
      <c r="BL324" s="19" t="s">
        <v>140</v>
      </c>
      <c r="BM324" s="183" t="s">
        <v>544</v>
      </c>
    </row>
    <row r="325" s="2" customFormat="1" ht="24.15" customHeight="1">
      <c r="A325" s="38"/>
      <c r="B325" s="171"/>
      <c r="C325" s="172" t="s">
        <v>545</v>
      </c>
      <c r="D325" s="172" t="s">
        <v>124</v>
      </c>
      <c r="E325" s="173" t="s">
        <v>546</v>
      </c>
      <c r="F325" s="174" t="s">
        <v>547</v>
      </c>
      <c r="G325" s="175" t="s">
        <v>189</v>
      </c>
      <c r="H325" s="176">
        <v>338.5</v>
      </c>
      <c r="I325" s="177"/>
      <c r="J325" s="178">
        <f>ROUND(I325*H325,2)</f>
        <v>0</v>
      </c>
      <c r="K325" s="174" t="s">
        <v>149</v>
      </c>
      <c r="L325" s="39"/>
      <c r="M325" s="179" t="s">
        <v>1</v>
      </c>
      <c r="N325" s="180" t="s">
        <v>41</v>
      </c>
      <c r="O325" s="77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3" t="s">
        <v>140</v>
      </c>
      <c r="AT325" s="183" t="s">
        <v>124</v>
      </c>
      <c r="AU325" s="183" t="s">
        <v>86</v>
      </c>
      <c r="AY325" s="19" t="s">
        <v>121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9" t="s">
        <v>84</v>
      </c>
      <c r="BK325" s="184">
        <f>ROUND(I325*H325,2)</f>
        <v>0</v>
      </c>
      <c r="BL325" s="19" t="s">
        <v>140</v>
      </c>
      <c r="BM325" s="183" t="s">
        <v>548</v>
      </c>
    </row>
    <row r="326" s="2" customFormat="1" ht="33" customHeight="1">
      <c r="A326" s="38"/>
      <c r="B326" s="171"/>
      <c r="C326" s="172" t="s">
        <v>549</v>
      </c>
      <c r="D326" s="172" t="s">
        <v>124</v>
      </c>
      <c r="E326" s="173" t="s">
        <v>550</v>
      </c>
      <c r="F326" s="174" t="s">
        <v>551</v>
      </c>
      <c r="G326" s="175" t="s">
        <v>189</v>
      </c>
      <c r="H326" s="176">
        <v>136.84999999999999</v>
      </c>
      <c r="I326" s="177"/>
      <c r="J326" s="178">
        <f>ROUND(I326*H326,2)</f>
        <v>0</v>
      </c>
      <c r="K326" s="174" t="s">
        <v>149</v>
      </c>
      <c r="L326" s="39"/>
      <c r="M326" s="179" t="s">
        <v>1</v>
      </c>
      <c r="N326" s="180" t="s">
        <v>41</v>
      </c>
      <c r="O326" s="77"/>
      <c r="P326" s="181">
        <f>O326*H326</f>
        <v>0</v>
      </c>
      <c r="Q326" s="181">
        <v>0.089219999999999994</v>
      </c>
      <c r="R326" s="181">
        <f>Q326*H326</f>
        <v>12.209756999999998</v>
      </c>
      <c r="S326" s="181">
        <v>0</v>
      </c>
      <c r="T326" s="18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83" t="s">
        <v>140</v>
      </c>
      <c r="AT326" s="183" t="s">
        <v>124</v>
      </c>
      <c r="AU326" s="183" t="s">
        <v>86</v>
      </c>
      <c r="AY326" s="19" t="s">
        <v>121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9" t="s">
        <v>84</v>
      </c>
      <c r="BK326" s="184">
        <f>ROUND(I326*H326,2)</f>
        <v>0</v>
      </c>
      <c r="BL326" s="19" t="s">
        <v>140</v>
      </c>
      <c r="BM326" s="183" t="s">
        <v>552</v>
      </c>
    </row>
    <row r="327" s="13" customFormat="1">
      <c r="A327" s="13"/>
      <c r="B327" s="190"/>
      <c r="C327" s="13"/>
      <c r="D327" s="191" t="s">
        <v>191</v>
      </c>
      <c r="E327" s="192" t="s">
        <v>1</v>
      </c>
      <c r="F327" s="193" t="s">
        <v>553</v>
      </c>
      <c r="G327" s="13"/>
      <c r="H327" s="192" t="s">
        <v>1</v>
      </c>
      <c r="I327" s="194"/>
      <c r="J327" s="13"/>
      <c r="K327" s="13"/>
      <c r="L327" s="190"/>
      <c r="M327" s="195"/>
      <c r="N327" s="196"/>
      <c r="O327" s="196"/>
      <c r="P327" s="196"/>
      <c r="Q327" s="196"/>
      <c r="R327" s="196"/>
      <c r="S327" s="196"/>
      <c r="T327" s="19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2" t="s">
        <v>191</v>
      </c>
      <c r="AU327" s="192" t="s">
        <v>86</v>
      </c>
      <c r="AV327" s="13" t="s">
        <v>84</v>
      </c>
      <c r="AW327" s="13" t="s">
        <v>32</v>
      </c>
      <c r="AX327" s="13" t="s">
        <v>76</v>
      </c>
      <c r="AY327" s="192" t="s">
        <v>121</v>
      </c>
    </row>
    <row r="328" s="13" customFormat="1">
      <c r="A328" s="13"/>
      <c r="B328" s="190"/>
      <c r="C328" s="13"/>
      <c r="D328" s="191" t="s">
        <v>191</v>
      </c>
      <c r="E328" s="192" t="s">
        <v>1</v>
      </c>
      <c r="F328" s="193" t="s">
        <v>554</v>
      </c>
      <c r="G328" s="13"/>
      <c r="H328" s="192" t="s">
        <v>1</v>
      </c>
      <c r="I328" s="194"/>
      <c r="J328" s="13"/>
      <c r="K328" s="13"/>
      <c r="L328" s="190"/>
      <c r="M328" s="195"/>
      <c r="N328" s="196"/>
      <c r="O328" s="196"/>
      <c r="P328" s="196"/>
      <c r="Q328" s="196"/>
      <c r="R328" s="196"/>
      <c r="S328" s="196"/>
      <c r="T328" s="19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2" t="s">
        <v>191</v>
      </c>
      <c r="AU328" s="192" t="s">
        <v>86</v>
      </c>
      <c r="AV328" s="13" t="s">
        <v>84</v>
      </c>
      <c r="AW328" s="13" t="s">
        <v>32</v>
      </c>
      <c r="AX328" s="13" t="s">
        <v>76</v>
      </c>
      <c r="AY328" s="192" t="s">
        <v>121</v>
      </c>
    </row>
    <row r="329" s="14" customFormat="1">
      <c r="A329" s="14"/>
      <c r="B329" s="198"/>
      <c r="C329" s="14"/>
      <c r="D329" s="191" t="s">
        <v>191</v>
      </c>
      <c r="E329" s="199" t="s">
        <v>1</v>
      </c>
      <c r="F329" s="200" t="s">
        <v>555</v>
      </c>
      <c r="G329" s="14"/>
      <c r="H329" s="201">
        <v>2</v>
      </c>
      <c r="I329" s="202"/>
      <c r="J329" s="14"/>
      <c r="K329" s="14"/>
      <c r="L329" s="198"/>
      <c r="M329" s="203"/>
      <c r="N329" s="204"/>
      <c r="O329" s="204"/>
      <c r="P329" s="204"/>
      <c r="Q329" s="204"/>
      <c r="R329" s="204"/>
      <c r="S329" s="204"/>
      <c r="T329" s="20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9" t="s">
        <v>191</v>
      </c>
      <c r="AU329" s="199" t="s">
        <v>86</v>
      </c>
      <c r="AV329" s="14" t="s">
        <v>86</v>
      </c>
      <c r="AW329" s="14" t="s">
        <v>32</v>
      </c>
      <c r="AX329" s="14" t="s">
        <v>76</v>
      </c>
      <c r="AY329" s="199" t="s">
        <v>121</v>
      </c>
    </row>
    <row r="330" s="14" customFormat="1">
      <c r="A330" s="14"/>
      <c r="B330" s="198"/>
      <c r="C330" s="14"/>
      <c r="D330" s="191" t="s">
        <v>191</v>
      </c>
      <c r="E330" s="199" t="s">
        <v>1</v>
      </c>
      <c r="F330" s="200" t="s">
        <v>556</v>
      </c>
      <c r="G330" s="14"/>
      <c r="H330" s="201">
        <v>10.699999999999999</v>
      </c>
      <c r="I330" s="202"/>
      <c r="J330" s="14"/>
      <c r="K330" s="14"/>
      <c r="L330" s="198"/>
      <c r="M330" s="203"/>
      <c r="N330" s="204"/>
      <c r="O330" s="204"/>
      <c r="P330" s="204"/>
      <c r="Q330" s="204"/>
      <c r="R330" s="204"/>
      <c r="S330" s="204"/>
      <c r="T330" s="20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9" t="s">
        <v>191</v>
      </c>
      <c r="AU330" s="199" t="s">
        <v>86</v>
      </c>
      <c r="AV330" s="14" t="s">
        <v>86</v>
      </c>
      <c r="AW330" s="14" t="s">
        <v>32</v>
      </c>
      <c r="AX330" s="14" t="s">
        <v>76</v>
      </c>
      <c r="AY330" s="199" t="s">
        <v>121</v>
      </c>
    </row>
    <row r="331" s="14" customFormat="1">
      <c r="A331" s="14"/>
      <c r="B331" s="198"/>
      <c r="C331" s="14"/>
      <c r="D331" s="191" t="s">
        <v>191</v>
      </c>
      <c r="E331" s="199" t="s">
        <v>1</v>
      </c>
      <c r="F331" s="200" t="s">
        <v>557</v>
      </c>
      <c r="G331" s="14"/>
      <c r="H331" s="201">
        <v>2.1000000000000001</v>
      </c>
      <c r="I331" s="202"/>
      <c r="J331" s="14"/>
      <c r="K331" s="14"/>
      <c r="L331" s="198"/>
      <c r="M331" s="203"/>
      <c r="N331" s="204"/>
      <c r="O331" s="204"/>
      <c r="P331" s="204"/>
      <c r="Q331" s="204"/>
      <c r="R331" s="204"/>
      <c r="S331" s="204"/>
      <c r="T331" s="20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9" t="s">
        <v>191</v>
      </c>
      <c r="AU331" s="199" t="s">
        <v>86</v>
      </c>
      <c r="AV331" s="14" t="s">
        <v>86</v>
      </c>
      <c r="AW331" s="14" t="s">
        <v>32</v>
      </c>
      <c r="AX331" s="14" t="s">
        <v>76</v>
      </c>
      <c r="AY331" s="199" t="s">
        <v>121</v>
      </c>
    </row>
    <row r="332" s="14" customFormat="1">
      <c r="A332" s="14"/>
      <c r="B332" s="198"/>
      <c r="C332" s="14"/>
      <c r="D332" s="191" t="s">
        <v>191</v>
      </c>
      <c r="E332" s="199" t="s">
        <v>1</v>
      </c>
      <c r="F332" s="200" t="s">
        <v>558</v>
      </c>
      <c r="G332" s="14"/>
      <c r="H332" s="201">
        <v>122.05</v>
      </c>
      <c r="I332" s="202"/>
      <c r="J332" s="14"/>
      <c r="K332" s="14"/>
      <c r="L332" s="198"/>
      <c r="M332" s="203"/>
      <c r="N332" s="204"/>
      <c r="O332" s="204"/>
      <c r="P332" s="204"/>
      <c r="Q332" s="204"/>
      <c r="R332" s="204"/>
      <c r="S332" s="204"/>
      <c r="T332" s="20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9" t="s">
        <v>191</v>
      </c>
      <c r="AU332" s="199" t="s">
        <v>86</v>
      </c>
      <c r="AV332" s="14" t="s">
        <v>86</v>
      </c>
      <c r="AW332" s="14" t="s">
        <v>32</v>
      </c>
      <c r="AX332" s="14" t="s">
        <v>76</v>
      </c>
      <c r="AY332" s="199" t="s">
        <v>121</v>
      </c>
    </row>
    <row r="333" s="15" customFormat="1">
      <c r="A333" s="15"/>
      <c r="B333" s="206"/>
      <c r="C333" s="15"/>
      <c r="D333" s="191" t="s">
        <v>191</v>
      </c>
      <c r="E333" s="207" t="s">
        <v>1</v>
      </c>
      <c r="F333" s="208" t="s">
        <v>211</v>
      </c>
      <c r="G333" s="15"/>
      <c r="H333" s="209">
        <v>136.84999999999999</v>
      </c>
      <c r="I333" s="210"/>
      <c r="J333" s="15"/>
      <c r="K333" s="15"/>
      <c r="L333" s="206"/>
      <c r="M333" s="211"/>
      <c r="N333" s="212"/>
      <c r="O333" s="212"/>
      <c r="P333" s="212"/>
      <c r="Q333" s="212"/>
      <c r="R333" s="212"/>
      <c r="S333" s="212"/>
      <c r="T333" s="21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07" t="s">
        <v>191</v>
      </c>
      <c r="AU333" s="207" t="s">
        <v>86</v>
      </c>
      <c r="AV333" s="15" t="s">
        <v>140</v>
      </c>
      <c r="AW333" s="15" t="s">
        <v>32</v>
      </c>
      <c r="AX333" s="15" t="s">
        <v>84</v>
      </c>
      <c r="AY333" s="207" t="s">
        <v>121</v>
      </c>
    </row>
    <row r="334" s="2" customFormat="1" ht="24.15" customHeight="1">
      <c r="A334" s="38"/>
      <c r="B334" s="171"/>
      <c r="C334" s="222" t="s">
        <v>559</v>
      </c>
      <c r="D334" s="222" t="s">
        <v>375</v>
      </c>
      <c r="E334" s="223" t="s">
        <v>560</v>
      </c>
      <c r="F334" s="224" t="s">
        <v>561</v>
      </c>
      <c r="G334" s="225" t="s">
        <v>189</v>
      </c>
      <c r="H334" s="226">
        <v>13.335000000000001</v>
      </c>
      <c r="I334" s="227"/>
      <c r="J334" s="228">
        <f>ROUND(I334*H334,2)</f>
        <v>0</v>
      </c>
      <c r="K334" s="224" t="s">
        <v>149</v>
      </c>
      <c r="L334" s="229"/>
      <c r="M334" s="230" t="s">
        <v>1</v>
      </c>
      <c r="N334" s="231" t="s">
        <v>41</v>
      </c>
      <c r="O334" s="77"/>
      <c r="P334" s="181">
        <f>O334*H334</f>
        <v>0</v>
      </c>
      <c r="Q334" s="181">
        <v>0.13100000000000001</v>
      </c>
      <c r="R334" s="181">
        <f>Q334*H334</f>
        <v>1.7468850000000002</v>
      </c>
      <c r="S334" s="181">
        <v>0</v>
      </c>
      <c r="T334" s="18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3" t="s">
        <v>157</v>
      </c>
      <c r="AT334" s="183" t="s">
        <v>375</v>
      </c>
      <c r="AU334" s="183" t="s">
        <v>86</v>
      </c>
      <c r="AY334" s="19" t="s">
        <v>121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9" t="s">
        <v>84</v>
      </c>
      <c r="BK334" s="184">
        <f>ROUND(I334*H334,2)</f>
        <v>0</v>
      </c>
      <c r="BL334" s="19" t="s">
        <v>140</v>
      </c>
      <c r="BM334" s="183" t="s">
        <v>562</v>
      </c>
    </row>
    <row r="335" s="14" customFormat="1">
      <c r="A335" s="14"/>
      <c r="B335" s="198"/>
      <c r="C335" s="14"/>
      <c r="D335" s="191" t="s">
        <v>191</v>
      </c>
      <c r="E335" s="199" t="s">
        <v>1</v>
      </c>
      <c r="F335" s="200" t="s">
        <v>563</v>
      </c>
      <c r="G335" s="14"/>
      <c r="H335" s="201">
        <v>13.335000000000001</v>
      </c>
      <c r="I335" s="202"/>
      <c r="J335" s="14"/>
      <c r="K335" s="14"/>
      <c r="L335" s="198"/>
      <c r="M335" s="203"/>
      <c r="N335" s="204"/>
      <c r="O335" s="204"/>
      <c r="P335" s="204"/>
      <c r="Q335" s="204"/>
      <c r="R335" s="204"/>
      <c r="S335" s="204"/>
      <c r="T335" s="20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9" t="s">
        <v>191</v>
      </c>
      <c r="AU335" s="199" t="s">
        <v>86</v>
      </c>
      <c r="AV335" s="14" t="s">
        <v>86</v>
      </c>
      <c r="AW335" s="14" t="s">
        <v>32</v>
      </c>
      <c r="AX335" s="14" t="s">
        <v>84</v>
      </c>
      <c r="AY335" s="199" t="s">
        <v>121</v>
      </c>
    </row>
    <row r="336" s="2" customFormat="1" ht="24.15" customHeight="1">
      <c r="A336" s="38"/>
      <c r="B336" s="171"/>
      <c r="C336" s="222" t="s">
        <v>564</v>
      </c>
      <c r="D336" s="222" t="s">
        <v>375</v>
      </c>
      <c r="E336" s="223" t="s">
        <v>565</v>
      </c>
      <c r="F336" s="224" t="s">
        <v>566</v>
      </c>
      <c r="G336" s="225" t="s">
        <v>189</v>
      </c>
      <c r="H336" s="226">
        <v>2.2050000000000001</v>
      </c>
      <c r="I336" s="227"/>
      <c r="J336" s="228">
        <f>ROUND(I336*H336,2)</f>
        <v>0</v>
      </c>
      <c r="K336" s="224" t="s">
        <v>149</v>
      </c>
      <c r="L336" s="229"/>
      <c r="M336" s="230" t="s">
        <v>1</v>
      </c>
      <c r="N336" s="231" t="s">
        <v>41</v>
      </c>
      <c r="O336" s="77"/>
      <c r="P336" s="181">
        <f>O336*H336</f>
        <v>0</v>
      </c>
      <c r="Q336" s="181">
        <v>0.13100000000000001</v>
      </c>
      <c r="R336" s="181">
        <f>Q336*H336</f>
        <v>0.28885500000000003</v>
      </c>
      <c r="S336" s="181">
        <v>0</v>
      </c>
      <c r="T336" s="18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83" t="s">
        <v>157</v>
      </c>
      <c r="AT336" s="183" t="s">
        <v>375</v>
      </c>
      <c r="AU336" s="183" t="s">
        <v>86</v>
      </c>
      <c r="AY336" s="19" t="s">
        <v>121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9" t="s">
        <v>84</v>
      </c>
      <c r="BK336" s="184">
        <f>ROUND(I336*H336,2)</f>
        <v>0</v>
      </c>
      <c r="BL336" s="19" t="s">
        <v>140</v>
      </c>
      <c r="BM336" s="183" t="s">
        <v>567</v>
      </c>
    </row>
    <row r="337" s="14" customFormat="1">
      <c r="A337" s="14"/>
      <c r="B337" s="198"/>
      <c r="C337" s="14"/>
      <c r="D337" s="191" t="s">
        <v>191</v>
      </c>
      <c r="E337" s="199" t="s">
        <v>1</v>
      </c>
      <c r="F337" s="200" t="s">
        <v>568</v>
      </c>
      <c r="G337" s="14"/>
      <c r="H337" s="201">
        <v>2.2050000000000001</v>
      </c>
      <c r="I337" s="202"/>
      <c r="J337" s="14"/>
      <c r="K337" s="14"/>
      <c r="L337" s="198"/>
      <c r="M337" s="203"/>
      <c r="N337" s="204"/>
      <c r="O337" s="204"/>
      <c r="P337" s="204"/>
      <c r="Q337" s="204"/>
      <c r="R337" s="204"/>
      <c r="S337" s="204"/>
      <c r="T337" s="20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9" t="s">
        <v>191</v>
      </c>
      <c r="AU337" s="199" t="s">
        <v>86</v>
      </c>
      <c r="AV337" s="14" t="s">
        <v>86</v>
      </c>
      <c r="AW337" s="14" t="s">
        <v>32</v>
      </c>
      <c r="AX337" s="14" t="s">
        <v>84</v>
      </c>
      <c r="AY337" s="199" t="s">
        <v>121</v>
      </c>
    </row>
    <row r="338" s="2" customFormat="1" ht="24.15" customHeight="1">
      <c r="A338" s="38"/>
      <c r="B338" s="171"/>
      <c r="C338" s="222" t="s">
        <v>569</v>
      </c>
      <c r="D338" s="222" t="s">
        <v>375</v>
      </c>
      <c r="E338" s="223" t="s">
        <v>570</v>
      </c>
      <c r="F338" s="224" t="s">
        <v>571</v>
      </c>
      <c r="G338" s="225" t="s">
        <v>189</v>
      </c>
      <c r="H338" s="226">
        <v>128.15299999999999</v>
      </c>
      <c r="I338" s="227"/>
      <c r="J338" s="228">
        <f>ROUND(I338*H338,2)</f>
        <v>0</v>
      </c>
      <c r="K338" s="224" t="s">
        <v>1</v>
      </c>
      <c r="L338" s="229"/>
      <c r="M338" s="230" t="s">
        <v>1</v>
      </c>
      <c r="N338" s="231" t="s">
        <v>41</v>
      </c>
      <c r="O338" s="77"/>
      <c r="P338" s="181">
        <f>O338*H338</f>
        <v>0</v>
      </c>
      <c r="Q338" s="181">
        <v>0.13100000000000001</v>
      </c>
      <c r="R338" s="181">
        <f>Q338*H338</f>
        <v>16.788042999999998</v>
      </c>
      <c r="S338" s="181">
        <v>0</v>
      </c>
      <c r="T338" s="18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183" t="s">
        <v>157</v>
      </c>
      <c r="AT338" s="183" t="s">
        <v>375</v>
      </c>
      <c r="AU338" s="183" t="s">
        <v>86</v>
      </c>
      <c r="AY338" s="19" t="s">
        <v>121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9" t="s">
        <v>84</v>
      </c>
      <c r="BK338" s="184">
        <f>ROUND(I338*H338,2)</f>
        <v>0</v>
      </c>
      <c r="BL338" s="19" t="s">
        <v>140</v>
      </c>
      <c r="BM338" s="183" t="s">
        <v>572</v>
      </c>
    </row>
    <row r="339" s="14" customFormat="1">
      <c r="A339" s="14"/>
      <c r="B339" s="198"/>
      <c r="C339" s="14"/>
      <c r="D339" s="191" t="s">
        <v>191</v>
      </c>
      <c r="E339" s="199" t="s">
        <v>1</v>
      </c>
      <c r="F339" s="200" t="s">
        <v>573</v>
      </c>
      <c r="G339" s="14"/>
      <c r="H339" s="201">
        <v>128.15299999999999</v>
      </c>
      <c r="I339" s="202"/>
      <c r="J339" s="14"/>
      <c r="K339" s="14"/>
      <c r="L339" s="198"/>
      <c r="M339" s="203"/>
      <c r="N339" s="204"/>
      <c r="O339" s="204"/>
      <c r="P339" s="204"/>
      <c r="Q339" s="204"/>
      <c r="R339" s="204"/>
      <c r="S339" s="204"/>
      <c r="T339" s="20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9" t="s">
        <v>191</v>
      </c>
      <c r="AU339" s="199" t="s">
        <v>86</v>
      </c>
      <c r="AV339" s="14" t="s">
        <v>86</v>
      </c>
      <c r="AW339" s="14" t="s">
        <v>32</v>
      </c>
      <c r="AX339" s="14" t="s">
        <v>84</v>
      </c>
      <c r="AY339" s="199" t="s">
        <v>121</v>
      </c>
    </row>
    <row r="340" s="2" customFormat="1" ht="33" customHeight="1">
      <c r="A340" s="38"/>
      <c r="B340" s="171"/>
      <c r="C340" s="172" t="s">
        <v>574</v>
      </c>
      <c r="D340" s="172" t="s">
        <v>124</v>
      </c>
      <c r="E340" s="173" t="s">
        <v>575</v>
      </c>
      <c r="F340" s="174" t="s">
        <v>576</v>
      </c>
      <c r="G340" s="175" t="s">
        <v>189</v>
      </c>
      <c r="H340" s="176">
        <v>171.90000000000001</v>
      </c>
      <c r="I340" s="177"/>
      <c r="J340" s="178">
        <f>ROUND(I340*H340,2)</f>
        <v>0</v>
      </c>
      <c r="K340" s="174" t="s">
        <v>149</v>
      </c>
      <c r="L340" s="39"/>
      <c r="M340" s="179" t="s">
        <v>1</v>
      </c>
      <c r="N340" s="180" t="s">
        <v>41</v>
      </c>
      <c r="O340" s="77"/>
      <c r="P340" s="181">
        <f>O340*H340</f>
        <v>0</v>
      </c>
      <c r="Q340" s="181">
        <v>0.11162</v>
      </c>
      <c r="R340" s="181">
        <f>Q340*H340</f>
        <v>19.187477999999999</v>
      </c>
      <c r="S340" s="181">
        <v>0</v>
      </c>
      <c r="T340" s="18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83" t="s">
        <v>140</v>
      </c>
      <c r="AT340" s="183" t="s">
        <v>124</v>
      </c>
      <c r="AU340" s="183" t="s">
        <v>86</v>
      </c>
      <c r="AY340" s="19" t="s">
        <v>121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9" t="s">
        <v>84</v>
      </c>
      <c r="BK340" s="184">
        <f>ROUND(I340*H340,2)</f>
        <v>0</v>
      </c>
      <c r="BL340" s="19" t="s">
        <v>140</v>
      </c>
      <c r="BM340" s="183" t="s">
        <v>577</v>
      </c>
    </row>
    <row r="341" s="14" customFormat="1">
      <c r="A341" s="14"/>
      <c r="B341" s="198"/>
      <c r="C341" s="14"/>
      <c r="D341" s="191" t="s">
        <v>191</v>
      </c>
      <c r="E341" s="199" t="s">
        <v>1</v>
      </c>
      <c r="F341" s="200" t="s">
        <v>578</v>
      </c>
      <c r="G341" s="14"/>
      <c r="H341" s="201">
        <v>51.350000000000001</v>
      </c>
      <c r="I341" s="202"/>
      <c r="J341" s="14"/>
      <c r="K341" s="14"/>
      <c r="L341" s="198"/>
      <c r="M341" s="203"/>
      <c r="N341" s="204"/>
      <c r="O341" s="204"/>
      <c r="P341" s="204"/>
      <c r="Q341" s="204"/>
      <c r="R341" s="204"/>
      <c r="S341" s="204"/>
      <c r="T341" s="20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9" t="s">
        <v>191</v>
      </c>
      <c r="AU341" s="199" t="s">
        <v>86</v>
      </c>
      <c r="AV341" s="14" t="s">
        <v>86</v>
      </c>
      <c r="AW341" s="14" t="s">
        <v>32</v>
      </c>
      <c r="AX341" s="14" t="s">
        <v>76</v>
      </c>
      <c r="AY341" s="199" t="s">
        <v>121</v>
      </c>
    </row>
    <row r="342" s="14" customFormat="1">
      <c r="A342" s="14"/>
      <c r="B342" s="198"/>
      <c r="C342" s="14"/>
      <c r="D342" s="191" t="s">
        <v>191</v>
      </c>
      <c r="E342" s="199" t="s">
        <v>1</v>
      </c>
      <c r="F342" s="200" t="s">
        <v>579</v>
      </c>
      <c r="G342" s="14"/>
      <c r="H342" s="201">
        <v>111.59999999999999</v>
      </c>
      <c r="I342" s="202"/>
      <c r="J342" s="14"/>
      <c r="K342" s="14"/>
      <c r="L342" s="198"/>
      <c r="M342" s="203"/>
      <c r="N342" s="204"/>
      <c r="O342" s="204"/>
      <c r="P342" s="204"/>
      <c r="Q342" s="204"/>
      <c r="R342" s="204"/>
      <c r="S342" s="204"/>
      <c r="T342" s="20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9" t="s">
        <v>191</v>
      </c>
      <c r="AU342" s="199" t="s">
        <v>86</v>
      </c>
      <c r="AV342" s="14" t="s">
        <v>86</v>
      </c>
      <c r="AW342" s="14" t="s">
        <v>32</v>
      </c>
      <c r="AX342" s="14" t="s">
        <v>76</v>
      </c>
      <c r="AY342" s="199" t="s">
        <v>121</v>
      </c>
    </row>
    <row r="343" s="14" customFormat="1">
      <c r="A343" s="14"/>
      <c r="B343" s="198"/>
      <c r="C343" s="14"/>
      <c r="D343" s="191" t="s">
        <v>191</v>
      </c>
      <c r="E343" s="199" t="s">
        <v>1</v>
      </c>
      <c r="F343" s="200" t="s">
        <v>580</v>
      </c>
      <c r="G343" s="14"/>
      <c r="H343" s="201">
        <v>8.9499999999999993</v>
      </c>
      <c r="I343" s="202"/>
      <c r="J343" s="14"/>
      <c r="K343" s="14"/>
      <c r="L343" s="198"/>
      <c r="M343" s="203"/>
      <c r="N343" s="204"/>
      <c r="O343" s="204"/>
      <c r="P343" s="204"/>
      <c r="Q343" s="204"/>
      <c r="R343" s="204"/>
      <c r="S343" s="204"/>
      <c r="T343" s="20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9" t="s">
        <v>191</v>
      </c>
      <c r="AU343" s="199" t="s">
        <v>86</v>
      </c>
      <c r="AV343" s="14" t="s">
        <v>86</v>
      </c>
      <c r="AW343" s="14" t="s">
        <v>32</v>
      </c>
      <c r="AX343" s="14" t="s">
        <v>76</v>
      </c>
      <c r="AY343" s="199" t="s">
        <v>121</v>
      </c>
    </row>
    <row r="344" s="15" customFormat="1">
      <c r="A344" s="15"/>
      <c r="B344" s="206"/>
      <c r="C344" s="15"/>
      <c r="D344" s="191" t="s">
        <v>191</v>
      </c>
      <c r="E344" s="207" t="s">
        <v>1</v>
      </c>
      <c r="F344" s="208" t="s">
        <v>211</v>
      </c>
      <c r="G344" s="15"/>
      <c r="H344" s="209">
        <v>171.90000000000001</v>
      </c>
      <c r="I344" s="210"/>
      <c r="J344" s="15"/>
      <c r="K344" s="15"/>
      <c r="L344" s="206"/>
      <c r="M344" s="211"/>
      <c r="N344" s="212"/>
      <c r="O344" s="212"/>
      <c r="P344" s="212"/>
      <c r="Q344" s="212"/>
      <c r="R344" s="212"/>
      <c r="S344" s="212"/>
      <c r="T344" s="21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07" t="s">
        <v>191</v>
      </c>
      <c r="AU344" s="207" t="s">
        <v>86</v>
      </c>
      <c r="AV344" s="15" t="s">
        <v>140</v>
      </c>
      <c r="AW344" s="15" t="s">
        <v>32</v>
      </c>
      <c r="AX344" s="15" t="s">
        <v>84</v>
      </c>
      <c r="AY344" s="207" t="s">
        <v>121</v>
      </c>
    </row>
    <row r="345" s="2" customFormat="1" ht="21.75" customHeight="1">
      <c r="A345" s="38"/>
      <c r="B345" s="171"/>
      <c r="C345" s="222" t="s">
        <v>581</v>
      </c>
      <c r="D345" s="222" t="s">
        <v>375</v>
      </c>
      <c r="E345" s="223" t="s">
        <v>582</v>
      </c>
      <c r="F345" s="224" t="s">
        <v>583</v>
      </c>
      <c r="G345" s="225" t="s">
        <v>189</v>
      </c>
      <c r="H345" s="226">
        <v>53.917999999999999</v>
      </c>
      <c r="I345" s="227"/>
      <c r="J345" s="228">
        <f>ROUND(I345*H345,2)</f>
        <v>0</v>
      </c>
      <c r="K345" s="224" t="s">
        <v>149</v>
      </c>
      <c r="L345" s="229"/>
      <c r="M345" s="230" t="s">
        <v>1</v>
      </c>
      <c r="N345" s="231" t="s">
        <v>41</v>
      </c>
      <c r="O345" s="77"/>
      <c r="P345" s="181">
        <f>O345*H345</f>
        <v>0</v>
      </c>
      <c r="Q345" s="181">
        <v>0.17599999999999999</v>
      </c>
      <c r="R345" s="181">
        <f>Q345*H345</f>
        <v>9.4895679999999984</v>
      </c>
      <c r="S345" s="181">
        <v>0</v>
      </c>
      <c r="T345" s="18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83" t="s">
        <v>157</v>
      </c>
      <c r="AT345" s="183" t="s">
        <v>375</v>
      </c>
      <c r="AU345" s="183" t="s">
        <v>86</v>
      </c>
      <c r="AY345" s="19" t="s">
        <v>121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9" t="s">
        <v>84</v>
      </c>
      <c r="BK345" s="184">
        <f>ROUND(I345*H345,2)</f>
        <v>0</v>
      </c>
      <c r="BL345" s="19" t="s">
        <v>140</v>
      </c>
      <c r="BM345" s="183" t="s">
        <v>584</v>
      </c>
    </row>
    <row r="346" s="14" customFormat="1">
      <c r="A346" s="14"/>
      <c r="B346" s="198"/>
      <c r="C346" s="14"/>
      <c r="D346" s="191" t="s">
        <v>191</v>
      </c>
      <c r="E346" s="199" t="s">
        <v>1</v>
      </c>
      <c r="F346" s="200" t="s">
        <v>585</v>
      </c>
      <c r="G346" s="14"/>
      <c r="H346" s="201">
        <v>53.917999999999999</v>
      </c>
      <c r="I346" s="202"/>
      <c r="J346" s="14"/>
      <c r="K346" s="14"/>
      <c r="L346" s="198"/>
      <c r="M346" s="203"/>
      <c r="N346" s="204"/>
      <c r="O346" s="204"/>
      <c r="P346" s="204"/>
      <c r="Q346" s="204"/>
      <c r="R346" s="204"/>
      <c r="S346" s="204"/>
      <c r="T346" s="20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9" t="s">
        <v>191</v>
      </c>
      <c r="AU346" s="199" t="s">
        <v>86</v>
      </c>
      <c r="AV346" s="14" t="s">
        <v>86</v>
      </c>
      <c r="AW346" s="14" t="s">
        <v>32</v>
      </c>
      <c r="AX346" s="14" t="s">
        <v>84</v>
      </c>
      <c r="AY346" s="199" t="s">
        <v>121</v>
      </c>
    </row>
    <row r="347" s="2" customFormat="1" ht="21.75" customHeight="1">
      <c r="A347" s="38"/>
      <c r="B347" s="171"/>
      <c r="C347" s="222" t="s">
        <v>586</v>
      </c>
      <c r="D347" s="222" t="s">
        <v>375</v>
      </c>
      <c r="E347" s="223" t="s">
        <v>587</v>
      </c>
      <c r="F347" s="224" t="s">
        <v>588</v>
      </c>
      <c r="G347" s="225" t="s">
        <v>189</v>
      </c>
      <c r="H347" s="226">
        <v>9.3979999999999997</v>
      </c>
      <c r="I347" s="227"/>
      <c r="J347" s="228">
        <f>ROUND(I347*H347,2)</f>
        <v>0</v>
      </c>
      <c r="K347" s="224" t="s">
        <v>149</v>
      </c>
      <c r="L347" s="229"/>
      <c r="M347" s="230" t="s">
        <v>1</v>
      </c>
      <c r="N347" s="231" t="s">
        <v>41</v>
      </c>
      <c r="O347" s="77"/>
      <c r="P347" s="181">
        <f>O347*H347</f>
        <v>0</v>
      </c>
      <c r="Q347" s="181">
        <v>0.17599999999999999</v>
      </c>
      <c r="R347" s="181">
        <f>Q347*H347</f>
        <v>1.6540479999999997</v>
      </c>
      <c r="S347" s="181">
        <v>0</v>
      </c>
      <c r="T347" s="182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83" t="s">
        <v>157</v>
      </c>
      <c r="AT347" s="183" t="s">
        <v>375</v>
      </c>
      <c r="AU347" s="183" t="s">
        <v>86</v>
      </c>
      <c r="AY347" s="19" t="s">
        <v>121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9" t="s">
        <v>84</v>
      </c>
      <c r="BK347" s="184">
        <f>ROUND(I347*H347,2)</f>
        <v>0</v>
      </c>
      <c r="BL347" s="19" t="s">
        <v>140</v>
      </c>
      <c r="BM347" s="183" t="s">
        <v>589</v>
      </c>
    </row>
    <row r="348" s="2" customFormat="1">
      <c r="A348" s="38"/>
      <c r="B348" s="39"/>
      <c r="C348" s="38"/>
      <c r="D348" s="191" t="s">
        <v>484</v>
      </c>
      <c r="E348" s="38"/>
      <c r="F348" s="232" t="s">
        <v>590</v>
      </c>
      <c r="G348" s="38"/>
      <c r="H348" s="38"/>
      <c r="I348" s="233"/>
      <c r="J348" s="38"/>
      <c r="K348" s="38"/>
      <c r="L348" s="39"/>
      <c r="M348" s="234"/>
      <c r="N348" s="235"/>
      <c r="O348" s="77"/>
      <c r="P348" s="77"/>
      <c r="Q348" s="77"/>
      <c r="R348" s="77"/>
      <c r="S348" s="77"/>
      <c r="T348" s="7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9" t="s">
        <v>484</v>
      </c>
      <c r="AU348" s="19" t="s">
        <v>86</v>
      </c>
    </row>
    <row r="349" s="14" customFormat="1">
      <c r="A349" s="14"/>
      <c r="B349" s="198"/>
      <c r="C349" s="14"/>
      <c r="D349" s="191" t="s">
        <v>191</v>
      </c>
      <c r="E349" s="199" t="s">
        <v>1</v>
      </c>
      <c r="F349" s="200" t="s">
        <v>591</v>
      </c>
      <c r="G349" s="14"/>
      <c r="H349" s="201">
        <v>9.3979999999999997</v>
      </c>
      <c r="I349" s="202"/>
      <c r="J349" s="14"/>
      <c r="K349" s="14"/>
      <c r="L349" s="198"/>
      <c r="M349" s="203"/>
      <c r="N349" s="204"/>
      <c r="O349" s="204"/>
      <c r="P349" s="204"/>
      <c r="Q349" s="204"/>
      <c r="R349" s="204"/>
      <c r="S349" s="204"/>
      <c r="T349" s="20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9" t="s">
        <v>191</v>
      </c>
      <c r="AU349" s="199" t="s">
        <v>86</v>
      </c>
      <c r="AV349" s="14" t="s">
        <v>86</v>
      </c>
      <c r="AW349" s="14" t="s">
        <v>32</v>
      </c>
      <c r="AX349" s="14" t="s">
        <v>84</v>
      </c>
      <c r="AY349" s="199" t="s">
        <v>121</v>
      </c>
    </row>
    <row r="350" s="2" customFormat="1" ht="24.15" customHeight="1">
      <c r="A350" s="38"/>
      <c r="B350" s="171"/>
      <c r="C350" s="222" t="s">
        <v>592</v>
      </c>
      <c r="D350" s="222" t="s">
        <v>375</v>
      </c>
      <c r="E350" s="223" t="s">
        <v>593</v>
      </c>
      <c r="F350" s="224" t="s">
        <v>594</v>
      </c>
      <c r="G350" s="225" t="s">
        <v>189</v>
      </c>
      <c r="H350" s="226">
        <v>117.18000000000001</v>
      </c>
      <c r="I350" s="227"/>
      <c r="J350" s="228">
        <f>ROUND(I350*H350,2)</f>
        <v>0</v>
      </c>
      <c r="K350" s="224" t="s">
        <v>149</v>
      </c>
      <c r="L350" s="229"/>
      <c r="M350" s="230" t="s">
        <v>1</v>
      </c>
      <c r="N350" s="231" t="s">
        <v>41</v>
      </c>
      <c r="O350" s="77"/>
      <c r="P350" s="181">
        <f>O350*H350</f>
        <v>0</v>
      </c>
      <c r="Q350" s="181">
        <v>0.17599999999999999</v>
      </c>
      <c r="R350" s="181">
        <f>Q350*H350</f>
        <v>20.62368</v>
      </c>
      <c r="S350" s="181">
        <v>0</v>
      </c>
      <c r="T350" s="18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3" t="s">
        <v>157</v>
      </c>
      <c r="AT350" s="183" t="s">
        <v>375</v>
      </c>
      <c r="AU350" s="183" t="s">
        <v>86</v>
      </c>
      <c r="AY350" s="19" t="s">
        <v>121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9" t="s">
        <v>84</v>
      </c>
      <c r="BK350" s="184">
        <f>ROUND(I350*H350,2)</f>
        <v>0</v>
      </c>
      <c r="BL350" s="19" t="s">
        <v>140</v>
      </c>
      <c r="BM350" s="183" t="s">
        <v>595</v>
      </c>
    </row>
    <row r="351" s="14" customFormat="1">
      <c r="A351" s="14"/>
      <c r="B351" s="198"/>
      <c r="C351" s="14"/>
      <c r="D351" s="191" t="s">
        <v>191</v>
      </c>
      <c r="E351" s="199" t="s">
        <v>1</v>
      </c>
      <c r="F351" s="200" t="s">
        <v>596</v>
      </c>
      <c r="G351" s="14"/>
      <c r="H351" s="201">
        <v>117.18000000000001</v>
      </c>
      <c r="I351" s="202"/>
      <c r="J351" s="14"/>
      <c r="K351" s="14"/>
      <c r="L351" s="198"/>
      <c r="M351" s="203"/>
      <c r="N351" s="204"/>
      <c r="O351" s="204"/>
      <c r="P351" s="204"/>
      <c r="Q351" s="204"/>
      <c r="R351" s="204"/>
      <c r="S351" s="204"/>
      <c r="T351" s="20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9" t="s">
        <v>191</v>
      </c>
      <c r="AU351" s="199" t="s">
        <v>86</v>
      </c>
      <c r="AV351" s="14" t="s">
        <v>86</v>
      </c>
      <c r="AW351" s="14" t="s">
        <v>32</v>
      </c>
      <c r="AX351" s="14" t="s">
        <v>84</v>
      </c>
      <c r="AY351" s="199" t="s">
        <v>121</v>
      </c>
    </row>
    <row r="352" s="12" customFormat="1" ht="22.8" customHeight="1">
      <c r="A352" s="12"/>
      <c r="B352" s="158"/>
      <c r="C352" s="12"/>
      <c r="D352" s="159" t="s">
        <v>75</v>
      </c>
      <c r="E352" s="169" t="s">
        <v>146</v>
      </c>
      <c r="F352" s="169" t="s">
        <v>597</v>
      </c>
      <c r="G352" s="12"/>
      <c r="H352" s="12"/>
      <c r="I352" s="161"/>
      <c r="J352" s="170">
        <f>BK352</f>
        <v>0</v>
      </c>
      <c r="K352" s="12"/>
      <c r="L352" s="158"/>
      <c r="M352" s="163"/>
      <c r="N352" s="164"/>
      <c r="O352" s="164"/>
      <c r="P352" s="165">
        <f>SUM(P353:P354)</f>
        <v>0</v>
      </c>
      <c r="Q352" s="164"/>
      <c r="R352" s="165">
        <f>SUM(R353:R354)</f>
        <v>5.4191500000000001</v>
      </c>
      <c r="S352" s="164"/>
      <c r="T352" s="166">
        <f>SUM(T353:T354)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59" t="s">
        <v>84</v>
      </c>
      <c r="AT352" s="167" t="s">
        <v>75</v>
      </c>
      <c r="AU352" s="167" t="s">
        <v>84</v>
      </c>
      <c r="AY352" s="159" t="s">
        <v>121</v>
      </c>
      <c r="BK352" s="168">
        <f>SUM(BK353:BK354)</f>
        <v>0</v>
      </c>
    </row>
    <row r="353" s="2" customFormat="1" ht="21.75" customHeight="1">
      <c r="A353" s="38"/>
      <c r="B353" s="171"/>
      <c r="C353" s="172" t="s">
        <v>598</v>
      </c>
      <c r="D353" s="172" t="s">
        <v>124</v>
      </c>
      <c r="E353" s="173" t="s">
        <v>599</v>
      </c>
      <c r="F353" s="174" t="s">
        <v>600</v>
      </c>
      <c r="G353" s="175" t="s">
        <v>189</v>
      </c>
      <c r="H353" s="176">
        <v>29.5</v>
      </c>
      <c r="I353" s="177"/>
      <c r="J353" s="178">
        <f>ROUND(I353*H353,2)</f>
        <v>0</v>
      </c>
      <c r="K353" s="174" t="s">
        <v>149</v>
      </c>
      <c r="L353" s="39"/>
      <c r="M353" s="179" t="s">
        <v>1</v>
      </c>
      <c r="N353" s="180" t="s">
        <v>41</v>
      </c>
      <c r="O353" s="77"/>
      <c r="P353" s="181">
        <f>O353*H353</f>
        <v>0</v>
      </c>
      <c r="Q353" s="181">
        <v>0.1837</v>
      </c>
      <c r="R353" s="181">
        <f>Q353*H353</f>
        <v>5.4191500000000001</v>
      </c>
      <c r="S353" s="181">
        <v>0</v>
      </c>
      <c r="T353" s="18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83" t="s">
        <v>140</v>
      </c>
      <c r="AT353" s="183" t="s">
        <v>124</v>
      </c>
      <c r="AU353" s="183" t="s">
        <v>86</v>
      </c>
      <c r="AY353" s="19" t="s">
        <v>121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9" t="s">
        <v>84</v>
      </c>
      <c r="BK353" s="184">
        <f>ROUND(I353*H353,2)</f>
        <v>0</v>
      </c>
      <c r="BL353" s="19" t="s">
        <v>140</v>
      </c>
      <c r="BM353" s="183" t="s">
        <v>601</v>
      </c>
    </row>
    <row r="354" s="14" customFormat="1">
      <c r="A354" s="14"/>
      <c r="B354" s="198"/>
      <c r="C354" s="14"/>
      <c r="D354" s="191" t="s">
        <v>191</v>
      </c>
      <c r="E354" s="199" t="s">
        <v>1</v>
      </c>
      <c r="F354" s="200" t="s">
        <v>602</v>
      </c>
      <c r="G354" s="14"/>
      <c r="H354" s="201">
        <v>29.5</v>
      </c>
      <c r="I354" s="202"/>
      <c r="J354" s="14"/>
      <c r="K354" s="14"/>
      <c r="L354" s="198"/>
      <c r="M354" s="203"/>
      <c r="N354" s="204"/>
      <c r="O354" s="204"/>
      <c r="P354" s="204"/>
      <c r="Q354" s="204"/>
      <c r="R354" s="204"/>
      <c r="S354" s="204"/>
      <c r="T354" s="20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9" t="s">
        <v>191</v>
      </c>
      <c r="AU354" s="199" t="s">
        <v>86</v>
      </c>
      <c r="AV354" s="14" t="s">
        <v>86</v>
      </c>
      <c r="AW354" s="14" t="s">
        <v>32</v>
      </c>
      <c r="AX354" s="14" t="s">
        <v>84</v>
      </c>
      <c r="AY354" s="199" t="s">
        <v>121</v>
      </c>
    </row>
    <row r="355" s="12" customFormat="1" ht="22.8" customHeight="1">
      <c r="A355" s="12"/>
      <c r="B355" s="158"/>
      <c r="C355" s="12"/>
      <c r="D355" s="159" t="s">
        <v>75</v>
      </c>
      <c r="E355" s="169" t="s">
        <v>157</v>
      </c>
      <c r="F355" s="169" t="s">
        <v>603</v>
      </c>
      <c r="G355" s="12"/>
      <c r="H355" s="12"/>
      <c r="I355" s="161"/>
      <c r="J355" s="170">
        <f>BK355</f>
        <v>0</v>
      </c>
      <c r="K355" s="12"/>
      <c r="L355" s="158"/>
      <c r="M355" s="163"/>
      <c r="N355" s="164"/>
      <c r="O355" s="164"/>
      <c r="P355" s="165">
        <f>SUM(P356:P372)</f>
        <v>0</v>
      </c>
      <c r="Q355" s="164"/>
      <c r="R355" s="165">
        <f>SUM(R356:R372)</f>
        <v>8.278111899999999</v>
      </c>
      <c r="S355" s="164"/>
      <c r="T355" s="166">
        <f>SUM(T356:T372)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59" t="s">
        <v>84</v>
      </c>
      <c r="AT355" s="167" t="s">
        <v>75</v>
      </c>
      <c r="AU355" s="167" t="s">
        <v>84</v>
      </c>
      <c r="AY355" s="159" t="s">
        <v>121</v>
      </c>
      <c r="BK355" s="168">
        <f>SUM(BK356:BK372)</f>
        <v>0</v>
      </c>
    </row>
    <row r="356" s="2" customFormat="1" ht="16.5" customHeight="1">
      <c r="A356" s="38"/>
      <c r="B356" s="171"/>
      <c r="C356" s="172" t="s">
        <v>604</v>
      </c>
      <c r="D356" s="172" t="s">
        <v>124</v>
      </c>
      <c r="E356" s="173" t="s">
        <v>605</v>
      </c>
      <c r="F356" s="174" t="s">
        <v>606</v>
      </c>
      <c r="G356" s="175" t="s">
        <v>226</v>
      </c>
      <c r="H356" s="176">
        <v>7</v>
      </c>
      <c r="I356" s="177"/>
      <c r="J356" s="178">
        <f>ROUND(I356*H356,2)</f>
        <v>0</v>
      </c>
      <c r="K356" s="174" t="s">
        <v>1</v>
      </c>
      <c r="L356" s="39"/>
      <c r="M356" s="179" t="s">
        <v>1</v>
      </c>
      <c r="N356" s="180" t="s">
        <v>41</v>
      </c>
      <c r="O356" s="77"/>
      <c r="P356" s="181">
        <f>O356*H356</f>
        <v>0</v>
      </c>
      <c r="Q356" s="181">
        <v>1.0000000000000001E-05</v>
      </c>
      <c r="R356" s="181">
        <f>Q356*H356</f>
        <v>7.0000000000000007E-05</v>
      </c>
      <c r="S356" s="181">
        <v>0</v>
      </c>
      <c r="T356" s="18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83" t="s">
        <v>140</v>
      </c>
      <c r="AT356" s="183" t="s">
        <v>124</v>
      </c>
      <c r="AU356" s="183" t="s">
        <v>86</v>
      </c>
      <c r="AY356" s="19" t="s">
        <v>121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9" t="s">
        <v>84</v>
      </c>
      <c r="BK356" s="184">
        <f>ROUND(I356*H356,2)</f>
        <v>0</v>
      </c>
      <c r="BL356" s="19" t="s">
        <v>140</v>
      </c>
      <c r="BM356" s="183" t="s">
        <v>607</v>
      </c>
    </row>
    <row r="357" s="14" customFormat="1">
      <c r="A357" s="14"/>
      <c r="B357" s="198"/>
      <c r="C357" s="14"/>
      <c r="D357" s="191" t="s">
        <v>191</v>
      </c>
      <c r="E357" s="199" t="s">
        <v>1</v>
      </c>
      <c r="F357" s="200" t="s">
        <v>608</v>
      </c>
      <c r="G357" s="14"/>
      <c r="H357" s="201">
        <v>7</v>
      </c>
      <c r="I357" s="202"/>
      <c r="J357" s="14"/>
      <c r="K357" s="14"/>
      <c r="L357" s="198"/>
      <c r="M357" s="203"/>
      <c r="N357" s="204"/>
      <c r="O357" s="204"/>
      <c r="P357" s="204"/>
      <c r="Q357" s="204"/>
      <c r="R357" s="204"/>
      <c r="S357" s="204"/>
      <c r="T357" s="20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9" t="s">
        <v>191</v>
      </c>
      <c r="AU357" s="199" t="s">
        <v>86</v>
      </c>
      <c r="AV357" s="14" t="s">
        <v>86</v>
      </c>
      <c r="AW357" s="14" t="s">
        <v>32</v>
      </c>
      <c r="AX357" s="14" t="s">
        <v>84</v>
      </c>
      <c r="AY357" s="199" t="s">
        <v>121</v>
      </c>
    </row>
    <row r="358" s="2" customFormat="1" ht="16.5" customHeight="1">
      <c r="A358" s="38"/>
      <c r="B358" s="171"/>
      <c r="C358" s="222" t="s">
        <v>609</v>
      </c>
      <c r="D358" s="222" t="s">
        <v>375</v>
      </c>
      <c r="E358" s="223" t="s">
        <v>610</v>
      </c>
      <c r="F358" s="224" t="s">
        <v>611</v>
      </c>
      <c r="G358" s="225" t="s">
        <v>226</v>
      </c>
      <c r="H358" s="226">
        <v>7</v>
      </c>
      <c r="I358" s="227"/>
      <c r="J358" s="228">
        <f>ROUND(I358*H358,2)</f>
        <v>0</v>
      </c>
      <c r="K358" s="224" t="s">
        <v>149</v>
      </c>
      <c r="L358" s="229"/>
      <c r="M358" s="230" t="s">
        <v>1</v>
      </c>
      <c r="N358" s="231" t="s">
        <v>41</v>
      </c>
      <c r="O358" s="77"/>
      <c r="P358" s="181">
        <f>O358*H358</f>
        <v>0</v>
      </c>
      <c r="Q358" s="181">
        <v>0.0030000000000000001</v>
      </c>
      <c r="R358" s="181">
        <f>Q358*H358</f>
        <v>0.021000000000000001</v>
      </c>
      <c r="S358" s="181">
        <v>0</v>
      </c>
      <c r="T358" s="18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83" t="s">
        <v>157</v>
      </c>
      <c r="AT358" s="183" t="s">
        <v>375</v>
      </c>
      <c r="AU358" s="183" t="s">
        <v>86</v>
      </c>
      <c r="AY358" s="19" t="s">
        <v>121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9" t="s">
        <v>84</v>
      </c>
      <c r="BK358" s="184">
        <f>ROUND(I358*H358,2)</f>
        <v>0</v>
      </c>
      <c r="BL358" s="19" t="s">
        <v>140</v>
      </c>
      <c r="BM358" s="183" t="s">
        <v>612</v>
      </c>
    </row>
    <row r="359" s="2" customFormat="1" ht="33" customHeight="1">
      <c r="A359" s="38"/>
      <c r="B359" s="171"/>
      <c r="C359" s="172" t="s">
        <v>613</v>
      </c>
      <c r="D359" s="172" t="s">
        <v>124</v>
      </c>
      <c r="E359" s="173" t="s">
        <v>614</v>
      </c>
      <c r="F359" s="174" t="s">
        <v>615</v>
      </c>
      <c r="G359" s="175" t="s">
        <v>226</v>
      </c>
      <c r="H359" s="176">
        <v>23.800000000000001</v>
      </c>
      <c r="I359" s="177"/>
      <c r="J359" s="178">
        <f>ROUND(I359*H359,2)</f>
        <v>0</v>
      </c>
      <c r="K359" s="174" t="s">
        <v>149</v>
      </c>
      <c r="L359" s="39"/>
      <c r="M359" s="179" t="s">
        <v>1</v>
      </c>
      <c r="N359" s="180" t="s">
        <v>41</v>
      </c>
      <c r="O359" s="77"/>
      <c r="P359" s="181">
        <f>O359*H359</f>
        <v>0</v>
      </c>
      <c r="Q359" s="181">
        <v>1.0000000000000001E-05</v>
      </c>
      <c r="R359" s="181">
        <f>Q359*H359</f>
        <v>0.00023800000000000004</v>
      </c>
      <c r="S359" s="181">
        <v>0</v>
      </c>
      <c r="T359" s="182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83" t="s">
        <v>140</v>
      </c>
      <c r="AT359" s="183" t="s">
        <v>124</v>
      </c>
      <c r="AU359" s="183" t="s">
        <v>86</v>
      </c>
      <c r="AY359" s="19" t="s">
        <v>121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9" t="s">
        <v>84</v>
      </c>
      <c r="BK359" s="184">
        <f>ROUND(I359*H359,2)</f>
        <v>0</v>
      </c>
      <c r="BL359" s="19" t="s">
        <v>140</v>
      </c>
      <c r="BM359" s="183" t="s">
        <v>616</v>
      </c>
    </row>
    <row r="360" s="14" customFormat="1">
      <c r="A360" s="14"/>
      <c r="B360" s="198"/>
      <c r="C360" s="14"/>
      <c r="D360" s="191" t="s">
        <v>191</v>
      </c>
      <c r="E360" s="199" t="s">
        <v>1</v>
      </c>
      <c r="F360" s="200" t="s">
        <v>617</v>
      </c>
      <c r="G360" s="14"/>
      <c r="H360" s="201">
        <v>12</v>
      </c>
      <c r="I360" s="202"/>
      <c r="J360" s="14"/>
      <c r="K360" s="14"/>
      <c r="L360" s="198"/>
      <c r="M360" s="203"/>
      <c r="N360" s="204"/>
      <c r="O360" s="204"/>
      <c r="P360" s="204"/>
      <c r="Q360" s="204"/>
      <c r="R360" s="204"/>
      <c r="S360" s="204"/>
      <c r="T360" s="20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9" t="s">
        <v>191</v>
      </c>
      <c r="AU360" s="199" t="s">
        <v>86</v>
      </c>
      <c r="AV360" s="14" t="s">
        <v>86</v>
      </c>
      <c r="AW360" s="14" t="s">
        <v>32</v>
      </c>
      <c r="AX360" s="14" t="s">
        <v>76</v>
      </c>
      <c r="AY360" s="199" t="s">
        <v>121</v>
      </c>
    </row>
    <row r="361" s="14" customFormat="1">
      <c r="A361" s="14"/>
      <c r="B361" s="198"/>
      <c r="C361" s="14"/>
      <c r="D361" s="191" t="s">
        <v>191</v>
      </c>
      <c r="E361" s="199" t="s">
        <v>1</v>
      </c>
      <c r="F361" s="200" t="s">
        <v>618</v>
      </c>
      <c r="G361" s="14"/>
      <c r="H361" s="201">
        <v>11.800000000000001</v>
      </c>
      <c r="I361" s="202"/>
      <c r="J361" s="14"/>
      <c r="K361" s="14"/>
      <c r="L361" s="198"/>
      <c r="M361" s="203"/>
      <c r="N361" s="204"/>
      <c r="O361" s="204"/>
      <c r="P361" s="204"/>
      <c r="Q361" s="204"/>
      <c r="R361" s="204"/>
      <c r="S361" s="204"/>
      <c r="T361" s="20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9" t="s">
        <v>191</v>
      </c>
      <c r="AU361" s="199" t="s">
        <v>86</v>
      </c>
      <c r="AV361" s="14" t="s">
        <v>86</v>
      </c>
      <c r="AW361" s="14" t="s">
        <v>32</v>
      </c>
      <c r="AX361" s="14" t="s">
        <v>76</v>
      </c>
      <c r="AY361" s="199" t="s">
        <v>121</v>
      </c>
    </row>
    <row r="362" s="15" customFormat="1">
      <c r="A362" s="15"/>
      <c r="B362" s="206"/>
      <c r="C362" s="15"/>
      <c r="D362" s="191" t="s">
        <v>191</v>
      </c>
      <c r="E362" s="207" t="s">
        <v>1</v>
      </c>
      <c r="F362" s="208" t="s">
        <v>211</v>
      </c>
      <c r="G362" s="15"/>
      <c r="H362" s="209">
        <v>23.800000000000001</v>
      </c>
      <c r="I362" s="210"/>
      <c r="J362" s="15"/>
      <c r="K362" s="15"/>
      <c r="L362" s="206"/>
      <c r="M362" s="211"/>
      <c r="N362" s="212"/>
      <c r="O362" s="212"/>
      <c r="P362" s="212"/>
      <c r="Q362" s="212"/>
      <c r="R362" s="212"/>
      <c r="S362" s="212"/>
      <c r="T362" s="213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07" t="s">
        <v>191</v>
      </c>
      <c r="AU362" s="207" t="s">
        <v>86</v>
      </c>
      <c r="AV362" s="15" t="s">
        <v>140</v>
      </c>
      <c r="AW362" s="15" t="s">
        <v>32</v>
      </c>
      <c r="AX362" s="15" t="s">
        <v>84</v>
      </c>
      <c r="AY362" s="207" t="s">
        <v>121</v>
      </c>
    </row>
    <row r="363" s="2" customFormat="1" ht="21.75" customHeight="1">
      <c r="A363" s="38"/>
      <c r="B363" s="171"/>
      <c r="C363" s="222" t="s">
        <v>619</v>
      </c>
      <c r="D363" s="222" t="s">
        <v>375</v>
      </c>
      <c r="E363" s="223" t="s">
        <v>620</v>
      </c>
      <c r="F363" s="224" t="s">
        <v>621</v>
      </c>
      <c r="G363" s="225" t="s">
        <v>226</v>
      </c>
      <c r="H363" s="226">
        <v>24.989999999999998</v>
      </c>
      <c r="I363" s="227"/>
      <c r="J363" s="228">
        <f>ROUND(I363*H363,2)</f>
        <v>0</v>
      </c>
      <c r="K363" s="224" t="s">
        <v>149</v>
      </c>
      <c r="L363" s="229"/>
      <c r="M363" s="230" t="s">
        <v>1</v>
      </c>
      <c r="N363" s="231" t="s">
        <v>41</v>
      </c>
      <c r="O363" s="77"/>
      <c r="P363" s="181">
        <f>O363*H363</f>
        <v>0</v>
      </c>
      <c r="Q363" s="181">
        <v>0.0036099999999999999</v>
      </c>
      <c r="R363" s="181">
        <f>Q363*H363</f>
        <v>0.090213899999999986</v>
      </c>
      <c r="S363" s="181">
        <v>0</v>
      </c>
      <c r="T363" s="182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83" t="s">
        <v>157</v>
      </c>
      <c r="AT363" s="183" t="s">
        <v>375</v>
      </c>
      <c r="AU363" s="183" t="s">
        <v>86</v>
      </c>
      <c r="AY363" s="19" t="s">
        <v>121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9" t="s">
        <v>84</v>
      </c>
      <c r="BK363" s="184">
        <f>ROUND(I363*H363,2)</f>
        <v>0</v>
      </c>
      <c r="BL363" s="19" t="s">
        <v>140</v>
      </c>
      <c r="BM363" s="183" t="s">
        <v>622</v>
      </c>
    </row>
    <row r="364" s="14" customFormat="1">
      <c r="A364" s="14"/>
      <c r="B364" s="198"/>
      <c r="C364" s="14"/>
      <c r="D364" s="191" t="s">
        <v>191</v>
      </c>
      <c r="E364" s="199" t="s">
        <v>1</v>
      </c>
      <c r="F364" s="200" t="s">
        <v>623</v>
      </c>
      <c r="G364" s="14"/>
      <c r="H364" s="201">
        <v>24.989999999999998</v>
      </c>
      <c r="I364" s="202"/>
      <c r="J364" s="14"/>
      <c r="K364" s="14"/>
      <c r="L364" s="198"/>
      <c r="M364" s="203"/>
      <c r="N364" s="204"/>
      <c r="O364" s="204"/>
      <c r="P364" s="204"/>
      <c r="Q364" s="204"/>
      <c r="R364" s="204"/>
      <c r="S364" s="204"/>
      <c r="T364" s="20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9" t="s">
        <v>191</v>
      </c>
      <c r="AU364" s="199" t="s">
        <v>86</v>
      </c>
      <c r="AV364" s="14" t="s">
        <v>86</v>
      </c>
      <c r="AW364" s="14" t="s">
        <v>32</v>
      </c>
      <c r="AX364" s="14" t="s">
        <v>84</v>
      </c>
      <c r="AY364" s="199" t="s">
        <v>121</v>
      </c>
    </row>
    <row r="365" s="2" customFormat="1" ht="24.15" customHeight="1">
      <c r="A365" s="38"/>
      <c r="B365" s="171"/>
      <c r="C365" s="172" t="s">
        <v>624</v>
      </c>
      <c r="D365" s="172" t="s">
        <v>124</v>
      </c>
      <c r="E365" s="173" t="s">
        <v>625</v>
      </c>
      <c r="F365" s="174" t="s">
        <v>626</v>
      </c>
      <c r="G365" s="175" t="s">
        <v>431</v>
      </c>
      <c r="H365" s="176">
        <v>3</v>
      </c>
      <c r="I365" s="177"/>
      <c r="J365" s="178">
        <f>ROUND(I365*H365,2)</f>
        <v>0</v>
      </c>
      <c r="K365" s="174" t="s">
        <v>149</v>
      </c>
      <c r="L365" s="39"/>
      <c r="M365" s="179" t="s">
        <v>1</v>
      </c>
      <c r="N365" s="180" t="s">
        <v>41</v>
      </c>
      <c r="O365" s="77"/>
      <c r="P365" s="181">
        <f>O365*H365</f>
        <v>0</v>
      </c>
      <c r="Q365" s="181">
        <v>1.92726</v>
      </c>
      <c r="R365" s="181">
        <f>Q365*H365</f>
        <v>5.7817799999999995</v>
      </c>
      <c r="S365" s="181">
        <v>0</v>
      </c>
      <c r="T365" s="182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83" t="s">
        <v>140</v>
      </c>
      <c r="AT365" s="183" t="s">
        <v>124</v>
      </c>
      <c r="AU365" s="183" t="s">
        <v>86</v>
      </c>
      <c r="AY365" s="19" t="s">
        <v>121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9" t="s">
        <v>84</v>
      </c>
      <c r="BK365" s="184">
        <f>ROUND(I365*H365,2)</f>
        <v>0</v>
      </c>
      <c r="BL365" s="19" t="s">
        <v>140</v>
      </c>
      <c r="BM365" s="183" t="s">
        <v>627</v>
      </c>
    </row>
    <row r="366" s="14" customFormat="1">
      <c r="A366" s="14"/>
      <c r="B366" s="198"/>
      <c r="C366" s="14"/>
      <c r="D366" s="191" t="s">
        <v>191</v>
      </c>
      <c r="E366" s="199" t="s">
        <v>1</v>
      </c>
      <c r="F366" s="200" t="s">
        <v>628</v>
      </c>
      <c r="G366" s="14"/>
      <c r="H366" s="201">
        <v>3</v>
      </c>
      <c r="I366" s="202"/>
      <c r="J366" s="14"/>
      <c r="K366" s="14"/>
      <c r="L366" s="198"/>
      <c r="M366" s="203"/>
      <c r="N366" s="204"/>
      <c r="O366" s="204"/>
      <c r="P366" s="204"/>
      <c r="Q366" s="204"/>
      <c r="R366" s="204"/>
      <c r="S366" s="204"/>
      <c r="T366" s="20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9" t="s">
        <v>191</v>
      </c>
      <c r="AU366" s="199" t="s">
        <v>86</v>
      </c>
      <c r="AV366" s="14" t="s">
        <v>86</v>
      </c>
      <c r="AW366" s="14" t="s">
        <v>32</v>
      </c>
      <c r="AX366" s="14" t="s">
        <v>84</v>
      </c>
      <c r="AY366" s="199" t="s">
        <v>121</v>
      </c>
    </row>
    <row r="367" s="2" customFormat="1" ht="16.5" customHeight="1">
      <c r="A367" s="38"/>
      <c r="B367" s="171"/>
      <c r="C367" s="222" t="s">
        <v>629</v>
      </c>
      <c r="D367" s="222" t="s">
        <v>375</v>
      </c>
      <c r="E367" s="223" t="s">
        <v>630</v>
      </c>
      <c r="F367" s="224" t="s">
        <v>631</v>
      </c>
      <c r="G367" s="225" t="s">
        <v>431</v>
      </c>
      <c r="H367" s="226">
        <v>3</v>
      </c>
      <c r="I367" s="227"/>
      <c r="J367" s="228">
        <f>ROUND(I367*H367,2)</f>
        <v>0</v>
      </c>
      <c r="K367" s="224" t="s">
        <v>1</v>
      </c>
      <c r="L367" s="229"/>
      <c r="M367" s="230" t="s">
        <v>1</v>
      </c>
      <c r="N367" s="231" t="s">
        <v>41</v>
      </c>
      <c r="O367" s="77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83" t="s">
        <v>157</v>
      </c>
      <c r="AT367" s="183" t="s">
        <v>375</v>
      </c>
      <c r="AU367" s="183" t="s">
        <v>86</v>
      </c>
      <c r="AY367" s="19" t="s">
        <v>121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9" t="s">
        <v>84</v>
      </c>
      <c r="BK367" s="184">
        <f>ROUND(I367*H367,2)</f>
        <v>0</v>
      </c>
      <c r="BL367" s="19" t="s">
        <v>140</v>
      </c>
      <c r="BM367" s="183" t="s">
        <v>632</v>
      </c>
    </row>
    <row r="368" s="2" customFormat="1" ht="33" customHeight="1">
      <c r="A368" s="38"/>
      <c r="B368" s="171"/>
      <c r="C368" s="172" t="s">
        <v>633</v>
      </c>
      <c r="D368" s="172" t="s">
        <v>124</v>
      </c>
      <c r="E368" s="173" t="s">
        <v>634</v>
      </c>
      <c r="F368" s="174" t="s">
        <v>635</v>
      </c>
      <c r="G368" s="175" t="s">
        <v>431</v>
      </c>
      <c r="H368" s="176">
        <v>1</v>
      </c>
      <c r="I368" s="177"/>
      <c r="J368" s="178">
        <f>ROUND(I368*H368,2)</f>
        <v>0</v>
      </c>
      <c r="K368" s="174" t="s">
        <v>149</v>
      </c>
      <c r="L368" s="39"/>
      <c r="M368" s="179" t="s">
        <v>1</v>
      </c>
      <c r="N368" s="180" t="s">
        <v>41</v>
      </c>
      <c r="O368" s="77"/>
      <c r="P368" s="181">
        <f>O368*H368</f>
        <v>0</v>
      </c>
      <c r="Q368" s="181">
        <v>2.2568899999999998</v>
      </c>
      <c r="R368" s="181">
        <f>Q368*H368</f>
        <v>2.2568899999999998</v>
      </c>
      <c r="S368" s="181">
        <v>0</v>
      </c>
      <c r="T368" s="182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83" t="s">
        <v>140</v>
      </c>
      <c r="AT368" s="183" t="s">
        <v>124</v>
      </c>
      <c r="AU368" s="183" t="s">
        <v>86</v>
      </c>
      <c r="AY368" s="19" t="s">
        <v>121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9" t="s">
        <v>84</v>
      </c>
      <c r="BK368" s="184">
        <f>ROUND(I368*H368,2)</f>
        <v>0</v>
      </c>
      <c r="BL368" s="19" t="s">
        <v>140</v>
      </c>
      <c r="BM368" s="183" t="s">
        <v>636</v>
      </c>
    </row>
    <row r="369" s="2" customFormat="1" ht="21.75" customHeight="1">
      <c r="A369" s="38"/>
      <c r="B369" s="171"/>
      <c r="C369" s="222" t="s">
        <v>637</v>
      </c>
      <c r="D369" s="222" t="s">
        <v>375</v>
      </c>
      <c r="E369" s="223" t="s">
        <v>638</v>
      </c>
      <c r="F369" s="224" t="s">
        <v>639</v>
      </c>
      <c r="G369" s="225" t="s">
        <v>431</v>
      </c>
      <c r="H369" s="226">
        <v>1</v>
      </c>
      <c r="I369" s="227"/>
      <c r="J369" s="228">
        <f>ROUND(I369*H369,2)</f>
        <v>0</v>
      </c>
      <c r="K369" s="224" t="s">
        <v>1</v>
      </c>
      <c r="L369" s="229"/>
      <c r="M369" s="230" t="s">
        <v>1</v>
      </c>
      <c r="N369" s="231" t="s">
        <v>41</v>
      </c>
      <c r="O369" s="77"/>
      <c r="P369" s="181">
        <f>O369*H369</f>
        <v>0</v>
      </c>
      <c r="Q369" s="181">
        <v>0</v>
      </c>
      <c r="R369" s="181">
        <f>Q369*H369</f>
        <v>0</v>
      </c>
      <c r="S369" s="181">
        <v>0</v>
      </c>
      <c r="T369" s="18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83" t="s">
        <v>157</v>
      </c>
      <c r="AT369" s="183" t="s">
        <v>375</v>
      </c>
      <c r="AU369" s="183" t="s">
        <v>86</v>
      </c>
      <c r="AY369" s="19" t="s">
        <v>121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9" t="s">
        <v>84</v>
      </c>
      <c r="BK369" s="184">
        <f>ROUND(I369*H369,2)</f>
        <v>0</v>
      </c>
      <c r="BL369" s="19" t="s">
        <v>140</v>
      </c>
      <c r="BM369" s="183" t="s">
        <v>640</v>
      </c>
    </row>
    <row r="370" s="14" customFormat="1">
      <c r="A370" s="14"/>
      <c r="B370" s="198"/>
      <c r="C370" s="14"/>
      <c r="D370" s="191" t="s">
        <v>191</v>
      </c>
      <c r="E370" s="199" t="s">
        <v>1</v>
      </c>
      <c r="F370" s="200" t="s">
        <v>641</v>
      </c>
      <c r="G370" s="14"/>
      <c r="H370" s="201">
        <v>1</v>
      </c>
      <c r="I370" s="202"/>
      <c r="J370" s="14"/>
      <c r="K370" s="14"/>
      <c r="L370" s="198"/>
      <c r="M370" s="203"/>
      <c r="N370" s="204"/>
      <c r="O370" s="204"/>
      <c r="P370" s="204"/>
      <c r="Q370" s="204"/>
      <c r="R370" s="204"/>
      <c r="S370" s="204"/>
      <c r="T370" s="20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9" t="s">
        <v>191</v>
      </c>
      <c r="AU370" s="199" t="s">
        <v>86</v>
      </c>
      <c r="AV370" s="14" t="s">
        <v>86</v>
      </c>
      <c r="AW370" s="14" t="s">
        <v>32</v>
      </c>
      <c r="AX370" s="14" t="s">
        <v>84</v>
      </c>
      <c r="AY370" s="199" t="s">
        <v>121</v>
      </c>
    </row>
    <row r="371" s="2" customFormat="1" ht="16.5" customHeight="1">
      <c r="A371" s="38"/>
      <c r="B371" s="171"/>
      <c r="C371" s="172" t="s">
        <v>642</v>
      </c>
      <c r="D371" s="172" t="s">
        <v>124</v>
      </c>
      <c r="E371" s="173" t="s">
        <v>643</v>
      </c>
      <c r="F371" s="174" t="s">
        <v>644</v>
      </c>
      <c r="G371" s="175" t="s">
        <v>431</v>
      </c>
      <c r="H371" s="176">
        <v>1</v>
      </c>
      <c r="I371" s="177"/>
      <c r="J371" s="178">
        <f>ROUND(I371*H371,2)</f>
        <v>0</v>
      </c>
      <c r="K371" s="174" t="s">
        <v>149</v>
      </c>
      <c r="L371" s="39"/>
      <c r="M371" s="179" t="s">
        <v>1</v>
      </c>
      <c r="N371" s="180" t="s">
        <v>41</v>
      </c>
      <c r="O371" s="77"/>
      <c r="P371" s="181">
        <f>O371*H371</f>
        <v>0</v>
      </c>
      <c r="Q371" s="181">
        <v>0.12422</v>
      </c>
      <c r="R371" s="181">
        <f>Q371*H371</f>
        <v>0.12422</v>
      </c>
      <c r="S371" s="181">
        <v>0</v>
      </c>
      <c r="T371" s="18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83" t="s">
        <v>140</v>
      </c>
      <c r="AT371" s="183" t="s">
        <v>124</v>
      </c>
      <c r="AU371" s="183" t="s">
        <v>86</v>
      </c>
      <c r="AY371" s="19" t="s">
        <v>121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9" t="s">
        <v>84</v>
      </c>
      <c r="BK371" s="184">
        <f>ROUND(I371*H371,2)</f>
        <v>0</v>
      </c>
      <c r="BL371" s="19" t="s">
        <v>140</v>
      </c>
      <c r="BM371" s="183" t="s">
        <v>645</v>
      </c>
    </row>
    <row r="372" s="2" customFormat="1" ht="37.8" customHeight="1">
      <c r="A372" s="38"/>
      <c r="B372" s="171"/>
      <c r="C372" s="222" t="s">
        <v>646</v>
      </c>
      <c r="D372" s="222" t="s">
        <v>375</v>
      </c>
      <c r="E372" s="223" t="s">
        <v>647</v>
      </c>
      <c r="F372" s="224" t="s">
        <v>648</v>
      </c>
      <c r="G372" s="225" t="s">
        <v>431</v>
      </c>
      <c r="H372" s="226">
        <v>1</v>
      </c>
      <c r="I372" s="227"/>
      <c r="J372" s="228">
        <f>ROUND(I372*H372,2)</f>
        <v>0</v>
      </c>
      <c r="K372" s="224" t="s">
        <v>1</v>
      </c>
      <c r="L372" s="229"/>
      <c r="M372" s="230" t="s">
        <v>1</v>
      </c>
      <c r="N372" s="231" t="s">
        <v>41</v>
      </c>
      <c r="O372" s="77"/>
      <c r="P372" s="181">
        <f>O372*H372</f>
        <v>0</v>
      </c>
      <c r="Q372" s="181">
        <v>0.0037000000000000002</v>
      </c>
      <c r="R372" s="181">
        <f>Q372*H372</f>
        <v>0.0037000000000000002</v>
      </c>
      <c r="S372" s="181">
        <v>0</v>
      </c>
      <c r="T372" s="182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83" t="s">
        <v>157</v>
      </c>
      <c r="AT372" s="183" t="s">
        <v>375</v>
      </c>
      <c r="AU372" s="183" t="s">
        <v>86</v>
      </c>
      <c r="AY372" s="19" t="s">
        <v>121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9" t="s">
        <v>84</v>
      </c>
      <c r="BK372" s="184">
        <f>ROUND(I372*H372,2)</f>
        <v>0</v>
      </c>
      <c r="BL372" s="19" t="s">
        <v>140</v>
      </c>
      <c r="BM372" s="183" t="s">
        <v>649</v>
      </c>
    </row>
    <row r="373" s="12" customFormat="1" ht="22.8" customHeight="1">
      <c r="A373" s="12"/>
      <c r="B373" s="158"/>
      <c r="C373" s="12"/>
      <c r="D373" s="159" t="s">
        <v>75</v>
      </c>
      <c r="E373" s="169" t="s">
        <v>161</v>
      </c>
      <c r="F373" s="169" t="s">
        <v>650</v>
      </c>
      <c r="G373" s="12"/>
      <c r="H373" s="12"/>
      <c r="I373" s="161"/>
      <c r="J373" s="170">
        <f>BK373</f>
        <v>0</v>
      </c>
      <c r="K373" s="12"/>
      <c r="L373" s="158"/>
      <c r="M373" s="163"/>
      <c r="N373" s="164"/>
      <c r="O373" s="164"/>
      <c r="P373" s="165">
        <f>SUM(P374:P410)</f>
        <v>0</v>
      </c>
      <c r="Q373" s="164"/>
      <c r="R373" s="165">
        <f>SUM(R374:R410)</f>
        <v>64.149969920000004</v>
      </c>
      <c r="S373" s="164"/>
      <c r="T373" s="166">
        <f>SUM(T374:T410)</f>
        <v>4.8200000000000003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59" t="s">
        <v>84</v>
      </c>
      <c r="AT373" s="167" t="s">
        <v>75</v>
      </c>
      <c r="AU373" s="167" t="s">
        <v>84</v>
      </c>
      <c r="AY373" s="159" t="s">
        <v>121</v>
      </c>
      <c r="BK373" s="168">
        <f>SUM(BK374:BK410)</f>
        <v>0</v>
      </c>
    </row>
    <row r="374" s="2" customFormat="1" ht="21.75" customHeight="1">
      <c r="A374" s="38"/>
      <c r="B374" s="171"/>
      <c r="C374" s="172" t="s">
        <v>651</v>
      </c>
      <c r="D374" s="172" t="s">
        <v>124</v>
      </c>
      <c r="E374" s="173" t="s">
        <v>652</v>
      </c>
      <c r="F374" s="174" t="s">
        <v>653</v>
      </c>
      <c r="G374" s="175" t="s">
        <v>226</v>
      </c>
      <c r="H374" s="176">
        <v>2</v>
      </c>
      <c r="I374" s="177"/>
      <c r="J374" s="178">
        <f>ROUND(I374*H374,2)</f>
        <v>0</v>
      </c>
      <c r="K374" s="174" t="s">
        <v>1</v>
      </c>
      <c r="L374" s="39"/>
      <c r="M374" s="179" t="s">
        <v>1</v>
      </c>
      <c r="N374" s="180" t="s">
        <v>41</v>
      </c>
      <c r="O374" s="77"/>
      <c r="P374" s="181">
        <f>O374*H374</f>
        <v>0</v>
      </c>
      <c r="Q374" s="181">
        <v>0.040079999999999998</v>
      </c>
      <c r="R374" s="181">
        <f>Q374*H374</f>
        <v>0.080159999999999995</v>
      </c>
      <c r="S374" s="181">
        <v>0</v>
      </c>
      <c r="T374" s="182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83" t="s">
        <v>140</v>
      </c>
      <c r="AT374" s="183" t="s">
        <v>124</v>
      </c>
      <c r="AU374" s="183" t="s">
        <v>86</v>
      </c>
      <c r="AY374" s="19" t="s">
        <v>121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9" t="s">
        <v>84</v>
      </c>
      <c r="BK374" s="184">
        <f>ROUND(I374*H374,2)</f>
        <v>0</v>
      </c>
      <c r="BL374" s="19" t="s">
        <v>140</v>
      </c>
      <c r="BM374" s="183" t="s">
        <v>654</v>
      </c>
    </row>
    <row r="375" s="14" customFormat="1">
      <c r="A375" s="14"/>
      <c r="B375" s="198"/>
      <c r="C375" s="14"/>
      <c r="D375" s="191" t="s">
        <v>191</v>
      </c>
      <c r="E375" s="199" t="s">
        <v>1</v>
      </c>
      <c r="F375" s="200" t="s">
        <v>655</v>
      </c>
      <c r="G375" s="14"/>
      <c r="H375" s="201">
        <v>2</v>
      </c>
      <c r="I375" s="202"/>
      <c r="J375" s="14"/>
      <c r="K375" s="14"/>
      <c r="L375" s="198"/>
      <c r="M375" s="203"/>
      <c r="N375" s="204"/>
      <c r="O375" s="204"/>
      <c r="P375" s="204"/>
      <c r="Q375" s="204"/>
      <c r="R375" s="204"/>
      <c r="S375" s="204"/>
      <c r="T375" s="20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9" t="s">
        <v>191</v>
      </c>
      <c r="AU375" s="199" t="s">
        <v>86</v>
      </c>
      <c r="AV375" s="14" t="s">
        <v>86</v>
      </c>
      <c r="AW375" s="14" t="s">
        <v>32</v>
      </c>
      <c r="AX375" s="14" t="s">
        <v>84</v>
      </c>
      <c r="AY375" s="199" t="s">
        <v>121</v>
      </c>
    </row>
    <row r="376" s="2" customFormat="1" ht="24.15" customHeight="1">
      <c r="A376" s="38"/>
      <c r="B376" s="171"/>
      <c r="C376" s="222" t="s">
        <v>656</v>
      </c>
      <c r="D376" s="222" t="s">
        <v>375</v>
      </c>
      <c r="E376" s="223" t="s">
        <v>657</v>
      </c>
      <c r="F376" s="224" t="s">
        <v>658</v>
      </c>
      <c r="G376" s="225" t="s">
        <v>431</v>
      </c>
      <c r="H376" s="226">
        <v>2</v>
      </c>
      <c r="I376" s="227"/>
      <c r="J376" s="228">
        <f>ROUND(I376*H376,2)</f>
        <v>0</v>
      </c>
      <c r="K376" s="224" t="s">
        <v>1</v>
      </c>
      <c r="L376" s="229"/>
      <c r="M376" s="230" t="s">
        <v>1</v>
      </c>
      <c r="N376" s="231" t="s">
        <v>41</v>
      </c>
      <c r="O376" s="77"/>
      <c r="P376" s="181">
        <f>O376*H376</f>
        <v>0</v>
      </c>
      <c r="Q376" s="181">
        <v>0</v>
      </c>
      <c r="R376" s="181">
        <f>Q376*H376</f>
        <v>0</v>
      </c>
      <c r="S376" s="181">
        <v>0</v>
      </c>
      <c r="T376" s="18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83" t="s">
        <v>157</v>
      </c>
      <c r="AT376" s="183" t="s">
        <v>375</v>
      </c>
      <c r="AU376" s="183" t="s">
        <v>86</v>
      </c>
      <c r="AY376" s="19" t="s">
        <v>121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9" t="s">
        <v>84</v>
      </c>
      <c r="BK376" s="184">
        <f>ROUND(I376*H376,2)</f>
        <v>0</v>
      </c>
      <c r="BL376" s="19" t="s">
        <v>140</v>
      </c>
      <c r="BM376" s="183" t="s">
        <v>659</v>
      </c>
    </row>
    <row r="377" s="2" customFormat="1" ht="24.15" customHeight="1">
      <c r="A377" s="38"/>
      <c r="B377" s="171"/>
      <c r="C377" s="172" t="s">
        <v>660</v>
      </c>
      <c r="D377" s="172" t="s">
        <v>124</v>
      </c>
      <c r="E377" s="173" t="s">
        <v>661</v>
      </c>
      <c r="F377" s="174" t="s">
        <v>662</v>
      </c>
      <c r="G377" s="175" t="s">
        <v>431</v>
      </c>
      <c r="H377" s="176">
        <v>1</v>
      </c>
      <c r="I377" s="177"/>
      <c r="J377" s="178">
        <f>ROUND(I377*H377,2)</f>
        <v>0</v>
      </c>
      <c r="K377" s="174" t="s">
        <v>149</v>
      </c>
      <c r="L377" s="39"/>
      <c r="M377" s="179" t="s">
        <v>1</v>
      </c>
      <c r="N377" s="180" t="s">
        <v>41</v>
      </c>
      <c r="O377" s="77"/>
      <c r="P377" s="181">
        <f>O377*H377</f>
        <v>0</v>
      </c>
      <c r="Q377" s="181">
        <v>0.00069999999999999999</v>
      </c>
      <c r="R377" s="181">
        <f>Q377*H377</f>
        <v>0.00069999999999999999</v>
      </c>
      <c r="S377" s="181">
        <v>0</v>
      </c>
      <c r="T377" s="182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83" t="s">
        <v>140</v>
      </c>
      <c r="AT377" s="183" t="s">
        <v>124</v>
      </c>
      <c r="AU377" s="183" t="s">
        <v>86</v>
      </c>
      <c r="AY377" s="19" t="s">
        <v>121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9" t="s">
        <v>84</v>
      </c>
      <c r="BK377" s="184">
        <f>ROUND(I377*H377,2)</f>
        <v>0</v>
      </c>
      <c r="BL377" s="19" t="s">
        <v>140</v>
      </c>
      <c r="BM377" s="183" t="s">
        <v>663</v>
      </c>
    </row>
    <row r="378" s="2" customFormat="1" ht="24.15" customHeight="1">
      <c r="A378" s="38"/>
      <c r="B378" s="171"/>
      <c r="C378" s="222" t="s">
        <v>664</v>
      </c>
      <c r="D378" s="222" t="s">
        <v>375</v>
      </c>
      <c r="E378" s="223" t="s">
        <v>665</v>
      </c>
      <c r="F378" s="224" t="s">
        <v>666</v>
      </c>
      <c r="G378" s="225" t="s">
        <v>431</v>
      </c>
      <c r="H378" s="226">
        <v>1</v>
      </c>
      <c r="I378" s="227"/>
      <c r="J378" s="228">
        <f>ROUND(I378*H378,2)</f>
        <v>0</v>
      </c>
      <c r="K378" s="224" t="s">
        <v>149</v>
      </c>
      <c r="L378" s="229"/>
      <c r="M378" s="230" t="s">
        <v>1</v>
      </c>
      <c r="N378" s="231" t="s">
        <v>41</v>
      </c>
      <c r="O378" s="77"/>
      <c r="P378" s="181">
        <f>O378*H378</f>
        <v>0</v>
      </c>
      <c r="Q378" s="181">
        <v>0.0035000000000000001</v>
      </c>
      <c r="R378" s="181">
        <f>Q378*H378</f>
        <v>0.0035000000000000001</v>
      </c>
      <c r="S378" s="181">
        <v>0</v>
      </c>
      <c r="T378" s="182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83" t="s">
        <v>157</v>
      </c>
      <c r="AT378" s="183" t="s">
        <v>375</v>
      </c>
      <c r="AU378" s="183" t="s">
        <v>86</v>
      </c>
      <c r="AY378" s="19" t="s">
        <v>121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9" t="s">
        <v>84</v>
      </c>
      <c r="BK378" s="184">
        <f>ROUND(I378*H378,2)</f>
        <v>0</v>
      </c>
      <c r="BL378" s="19" t="s">
        <v>140</v>
      </c>
      <c r="BM378" s="183" t="s">
        <v>667</v>
      </c>
    </row>
    <row r="379" s="14" customFormat="1">
      <c r="A379" s="14"/>
      <c r="B379" s="198"/>
      <c r="C379" s="14"/>
      <c r="D379" s="191" t="s">
        <v>191</v>
      </c>
      <c r="E379" s="199" t="s">
        <v>1</v>
      </c>
      <c r="F379" s="200" t="s">
        <v>668</v>
      </c>
      <c r="G379" s="14"/>
      <c r="H379" s="201">
        <v>1</v>
      </c>
      <c r="I379" s="202"/>
      <c r="J379" s="14"/>
      <c r="K379" s="14"/>
      <c r="L379" s="198"/>
      <c r="M379" s="203"/>
      <c r="N379" s="204"/>
      <c r="O379" s="204"/>
      <c r="P379" s="204"/>
      <c r="Q379" s="204"/>
      <c r="R379" s="204"/>
      <c r="S379" s="204"/>
      <c r="T379" s="20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199" t="s">
        <v>191</v>
      </c>
      <c r="AU379" s="199" t="s">
        <v>86</v>
      </c>
      <c r="AV379" s="14" t="s">
        <v>86</v>
      </c>
      <c r="AW379" s="14" t="s">
        <v>32</v>
      </c>
      <c r="AX379" s="14" t="s">
        <v>84</v>
      </c>
      <c r="AY379" s="199" t="s">
        <v>121</v>
      </c>
    </row>
    <row r="380" s="2" customFormat="1" ht="24.15" customHeight="1">
      <c r="A380" s="38"/>
      <c r="B380" s="171"/>
      <c r="C380" s="172" t="s">
        <v>669</v>
      </c>
      <c r="D380" s="172" t="s">
        <v>124</v>
      </c>
      <c r="E380" s="173" t="s">
        <v>670</v>
      </c>
      <c r="F380" s="174" t="s">
        <v>671</v>
      </c>
      <c r="G380" s="175" t="s">
        <v>431</v>
      </c>
      <c r="H380" s="176">
        <v>1</v>
      </c>
      <c r="I380" s="177"/>
      <c r="J380" s="178">
        <f>ROUND(I380*H380,2)</f>
        <v>0</v>
      </c>
      <c r="K380" s="174" t="s">
        <v>149</v>
      </c>
      <c r="L380" s="39"/>
      <c r="M380" s="179" t="s">
        <v>1</v>
      </c>
      <c r="N380" s="180" t="s">
        <v>41</v>
      </c>
      <c r="O380" s="77"/>
      <c r="P380" s="181">
        <f>O380*H380</f>
        <v>0</v>
      </c>
      <c r="Q380" s="181">
        <v>0.10940999999999999</v>
      </c>
      <c r="R380" s="181">
        <f>Q380*H380</f>
        <v>0.10940999999999999</v>
      </c>
      <c r="S380" s="181">
        <v>0</v>
      </c>
      <c r="T380" s="182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83" t="s">
        <v>140</v>
      </c>
      <c r="AT380" s="183" t="s">
        <v>124</v>
      </c>
      <c r="AU380" s="183" t="s">
        <v>86</v>
      </c>
      <c r="AY380" s="19" t="s">
        <v>121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9" t="s">
        <v>84</v>
      </c>
      <c r="BK380" s="184">
        <f>ROUND(I380*H380,2)</f>
        <v>0</v>
      </c>
      <c r="BL380" s="19" t="s">
        <v>140</v>
      </c>
      <c r="BM380" s="183" t="s">
        <v>672</v>
      </c>
    </row>
    <row r="381" s="2" customFormat="1" ht="21.75" customHeight="1">
      <c r="A381" s="38"/>
      <c r="B381" s="171"/>
      <c r="C381" s="222" t="s">
        <v>673</v>
      </c>
      <c r="D381" s="222" t="s">
        <v>375</v>
      </c>
      <c r="E381" s="223" t="s">
        <v>674</v>
      </c>
      <c r="F381" s="224" t="s">
        <v>675</v>
      </c>
      <c r="G381" s="225" t="s">
        <v>431</v>
      </c>
      <c r="H381" s="226">
        <v>1</v>
      </c>
      <c r="I381" s="227"/>
      <c r="J381" s="228">
        <f>ROUND(I381*H381,2)</f>
        <v>0</v>
      </c>
      <c r="K381" s="224" t="s">
        <v>149</v>
      </c>
      <c r="L381" s="229"/>
      <c r="M381" s="230" t="s">
        <v>1</v>
      </c>
      <c r="N381" s="231" t="s">
        <v>41</v>
      </c>
      <c r="O381" s="77"/>
      <c r="P381" s="181">
        <f>O381*H381</f>
        <v>0</v>
      </c>
      <c r="Q381" s="181">
        <v>0.0025000000000000001</v>
      </c>
      <c r="R381" s="181">
        <f>Q381*H381</f>
        <v>0.0025000000000000001</v>
      </c>
      <c r="S381" s="181">
        <v>0</v>
      </c>
      <c r="T381" s="182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3" t="s">
        <v>157</v>
      </c>
      <c r="AT381" s="183" t="s">
        <v>375</v>
      </c>
      <c r="AU381" s="183" t="s">
        <v>86</v>
      </c>
      <c r="AY381" s="19" t="s">
        <v>121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9" t="s">
        <v>84</v>
      </c>
      <c r="BK381" s="184">
        <f>ROUND(I381*H381,2)</f>
        <v>0</v>
      </c>
      <c r="BL381" s="19" t="s">
        <v>140</v>
      </c>
      <c r="BM381" s="183" t="s">
        <v>676</v>
      </c>
    </row>
    <row r="382" s="2" customFormat="1" ht="21.75" customHeight="1">
      <c r="A382" s="38"/>
      <c r="B382" s="171"/>
      <c r="C382" s="222" t="s">
        <v>677</v>
      </c>
      <c r="D382" s="222" t="s">
        <v>375</v>
      </c>
      <c r="E382" s="223" t="s">
        <v>678</v>
      </c>
      <c r="F382" s="224" t="s">
        <v>679</v>
      </c>
      <c r="G382" s="225" t="s">
        <v>431</v>
      </c>
      <c r="H382" s="226">
        <v>2</v>
      </c>
      <c r="I382" s="227"/>
      <c r="J382" s="228">
        <f>ROUND(I382*H382,2)</f>
        <v>0</v>
      </c>
      <c r="K382" s="224" t="s">
        <v>149</v>
      </c>
      <c r="L382" s="229"/>
      <c r="M382" s="230" t="s">
        <v>1</v>
      </c>
      <c r="N382" s="231" t="s">
        <v>41</v>
      </c>
      <c r="O382" s="77"/>
      <c r="P382" s="181">
        <f>O382*H382</f>
        <v>0</v>
      </c>
      <c r="Q382" s="181">
        <v>0.00035</v>
      </c>
      <c r="R382" s="181">
        <f>Q382*H382</f>
        <v>0.00069999999999999999</v>
      </c>
      <c r="S382" s="181">
        <v>0</v>
      </c>
      <c r="T382" s="18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83" t="s">
        <v>157</v>
      </c>
      <c r="AT382" s="183" t="s">
        <v>375</v>
      </c>
      <c r="AU382" s="183" t="s">
        <v>86</v>
      </c>
      <c r="AY382" s="19" t="s">
        <v>121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9" t="s">
        <v>84</v>
      </c>
      <c r="BK382" s="184">
        <f>ROUND(I382*H382,2)</f>
        <v>0</v>
      </c>
      <c r="BL382" s="19" t="s">
        <v>140</v>
      </c>
      <c r="BM382" s="183" t="s">
        <v>680</v>
      </c>
    </row>
    <row r="383" s="2" customFormat="1" ht="16.5" customHeight="1">
      <c r="A383" s="38"/>
      <c r="B383" s="171"/>
      <c r="C383" s="222" t="s">
        <v>681</v>
      </c>
      <c r="D383" s="222" t="s">
        <v>375</v>
      </c>
      <c r="E383" s="223" t="s">
        <v>682</v>
      </c>
      <c r="F383" s="224" t="s">
        <v>683</v>
      </c>
      <c r="G383" s="225" t="s">
        <v>431</v>
      </c>
      <c r="H383" s="226">
        <v>1</v>
      </c>
      <c r="I383" s="227"/>
      <c r="J383" s="228">
        <f>ROUND(I383*H383,2)</f>
        <v>0</v>
      </c>
      <c r="K383" s="224" t="s">
        <v>149</v>
      </c>
      <c r="L383" s="229"/>
      <c r="M383" s="230" t="s">
        <v>1</v>
      </c>
      <c r="N383" s="231" t="s">
        <v>41</v>
      </c>
      <c r="O383" s="77"/>
      <c r="P383" s="181">
        <f>O383*H383</f>
        <v>0</v>
      </c>
      <c r="Q383" s="181">
        <v>0.00010000000000000001</v>
      </c>
      <c r="R383" s="181">
        <f>Q383*H383</f>
        <v>0.00010000000000000001</v>
      </c>
      <c r="S383" s="181">
        <v>0</v>
      </c>
      <c r="T383" s="182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83" t="s">
        <v>157</v>
      </c>
      <c r="AT383" s="183" t="s">
        <v>375</v>
      </c>
      <c r="AU383" s="183" t="s">
        <v>86</v>
      </c>
      <c r="AY383" s="19" t="s">
        <v>121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19" t="s">
        <v>84</v>
      </c>
      <c r="BK383" s="184">
        <f>ROUND(I383*H383,2)</f>
        <v>0</v>
      </c>
      <c r="BL383" s="19" t="s">
        <v>140</v>
      </c>
      <c r="BM383" s="183" t="s">
        <v>684</v>
      </c>
    </row>
    <row r="384" s="2" customFormat="1" ht="16.5" customHeight="1">
      <c r="A384" s="38"/>
      <c r="B384" s="171"/>
      <c r="C384" s="172" t="s">
        <v>685</v>
      </c>
      <c r="D384" s="172" t="s">
        <v>124</v>
      </c>
      <c r="E384" s="173" t="s">
        <v>686</v>
      </c>
      <c r="F384" s="174" t="s">
        <v>687</v>
      </c>
      <c r="G384" s="175" t="s">
        <v>431</v>
      </c>
      <c r="H384" s="176">
        <v>8</v>
      </c>
      <c r="I384" s="177"/>
      <c r="J384" s="178">
        <f>ROUND(I384*H384,2)</f>
        <v>0</v>
      </c>
      <c r="K384" s="174" t="s">
        <v>1</v>
      </c>
      <c r="L384" s="39"/>
      <c r="M384" s="179" t="s">
        <v>1</v>
      </c>
      <c r="N384" s="180" t="s">
        <v>41</v>
      </c>
      <c r="O384" s="77"/>
      <c r="P384" s="181">
        <f>O384*H384</f>
        <v>0</v>
      </c>
      <c r="Q384" s="181">
        <v>0.091990000000000002</v>
      </c>
      <c r="R384" s="181">
        <f>Q384*H384</f>
        <v>0.73592000000000002</v>
      </c>
      <c r="S384" s="181">
        <v>0</v>
      </c>
      <c r="T384" s="182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83" t="s">
        <v>140</v>
      </c>
      <c r="AT384" s="183" t="s">
        <v>124</v>
      </c>
      <c r="AU384" s="183" t="s">
        <v>86</v>
      </c>
      <c r="AY384" s="19" t="s">
        <v>121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9" t="s">
        <v>84</v>
      </c>
      <c r="BK384" s="184">
        <f>ROUND(I384*H384,2)</f>
        <v>0</v>
      </c>
      <c r="BL384" s="19" t="s">
        <v>140</v>
      </c>
      <c r="BM384" s="183" t="s">
        <v>688</v>
      </c>
    </row>
    <row r="385" s="2" customFormat="1" ht="24.15" customHeight="1">
      <c r="A385" s="38"/>
      <c r="B385" s="171"/>
      <c r="C385" s="222" t="s">
        <v>689</v>
      </c>
      <c r="D385" s="222" t="s">
        <v>375</v>
      </c>
      <c r="E385" s="223" t="s">
        <v>690</v>
      </c>
      <c r="F385" s="224" t="s">
        <v>691</v>
      </c>
      <c r="G385" s="225" t="s">
        <v>431</v>
      </c>
      <c r="H385" s="226">
        <v>8</v>
      </c>
      <c r="I385" s="227"/>
      <c r="J385" s="228">
        <f>ROUND(I385*H385,2)</f>
        <v>0</v>
      </c>
      <c r="K385" s="224" t="s">
        <v>1</v>
      </c>
      <c r="L385" s="229"/>
      <c r="M385" s="230" t="s">
        <v>1</v>
      </c>
      <c r="N385" s="231" t="s">
        <v>41</v>
      </c>
      <c r="O385" s="77"/>
      <c r="P385" s="181">
        <f>O385*H385</f>
        <v>0</v>
      </c>
      <c r="Q385" s="181">
        <v>0</v>
      </c>
      <c r="R385" s="181">
        <f>Q385*H385</f>
        <v>0</v>
      </c>
      <c r="S385" s="181">
        <v>0</v>
      </c>
      <c r="T385" s="182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83" t="s">
        <v>157</v>
      </c>
      <c r="AT385" s="183" t="s">
        <v>375</v>
      </c>
      <c r="AU385" s="183" t="s">
        <v>86</v>
      </c>
      <c r="AY385" s="19" t="s">
        <v>121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9" t="s">
        <v>84</v>
      </c>
      <c r="BK385" s="184">
        <f>ROUND(I385*H385,2)</f>
        <v>0</v>
      </c>
      <c r="BL385" s="19" t="s">
        <v>140</v>
      </c>
      <c r="BM385" s="183" t="s">
        <v>692</v>
      </c>
    </row>
    <row r="386" s="2" customFormat="1" ht="33" customHeight="1">
      <c r="A386" s="38"/>
      <c r="B386" s="171"/>
      <c r="C386" s="172" t="s">
        <v>693</v>
      </c>
      <c r="D386" s="172" t="s">
        <v>124</v>
      </c>
      <c r="E386" s="173" t="s">
        <v>694</v>
      </c>
      <c r="F386" s="174" t="s">
        <v>695</v>
      </c>
      <c r="G386" s="175" t="s">
        <v>226</v>
      </c>
      <c r="H386" s="176">
        <v>153.19999999999999</v>
      </c>
      <c r="I386" s="177"/>
      <c r="J386" s="178">
        <f>ROUND(I386*H386,2)</f>
        <v>0</v>
      </c>
      <c r="K386" s="174" t="s">
        <v>149</v>
      </c>
      <c r="L386" s="39"/>
      <c r="M386" s="179" t="s">
        <v>1</v>
      </c>
      <c r="N386" s="180" t="s">
        <v>41</v>
      </c>
      <c r="O386" s="77"/>
      <c r="P386" s="181">
        <f>O386*H386</f>
        <v>0</v>
      </c>
      <c r="Q386" s="181">
        <v>0.15540000000000001</v>
      </c>
      <c r="R386" s="181">
        <f>Q386*H386</f>
        <v>23.807279999999999</v>
      </c>
      <c r="S386" s="181">
        <v>0</v>
      </c>
      <c r="T386" s="18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3" t="s">
        <v>140</v>
      </c>
      <c r="AT386" s="183" t="s">
        <v>124</v>
      </c>
      <c r="AU386" s="183" t="s">
        <v>86</v>
      </c>
      <c r="AY386" s="19" t="s">
        <v>121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9" t="s">
        <v>84</v>
      </c>
      <c r="BK386" s="184">
        <f>ROUND(I386*H386,2)</f>
        <v>0</v>
      </c>
      <c r="BL386" s="19" t="s">
        <v>140</v>
      </c>
      <c r="BM386" s="183" t="s">
        <v>696</v>
      </c>
    </row>
    <row r="387" s="14" customFormat="1">
      <c r="A387" s="14"/>
      <c r="B387" s="198"/>
      <c r="C387" s="14"/>
      <c r="D387" s="191" t="s">
        <v>191</v>
      </c>
      <c r="E387" s="199" t="s">
        <v>1</v>
      </c>
      <c r="F387" s="200" t="s">
        <v>697</v>
      </c>
      <c r="G387" s="14"/>
      <c r="H387" s="201">
        <v>153.19999999999999</v>
      </c>
      <c r="I387" s="202"/>
      <c r="J387" s="14"/>
      <c r="K387" s="14"/>
      <c r="L387" s="198"/>
      <c r="M387" s="203"/>
      <c r="N387" s="204"/>
      <c r="O387" s="204"/>
      <c r="P387" s="204"/>
      <c r="Q387" s="204"/>
      <c r="R387" s="204"/>
      <c r="S387" s="204"/>
      <c r="T387" s="20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199" t="s">
        <v>191</v>
      </c>
      <c r="AU387" s="199" t="s">
        <v>86</v>
      </c>
      <c r="AV387" s="14" t="s">
        <v>86</v>
      </c>
      <c r="AW387" s="14" t="s">
        <v>32</v>
      </c>
      <c r="AX387" s="14" t="s">
        <v>84</v>
      </c>
      <c r="AY387" s="199" t="s">
        <v>121</v>
      </c>
    </row>
    <row r="388" s="2" customFormat="1" ht="24.15" customHeight="1">
      <c r="A388" s="38"/>
      <c r="B388" s="171"/>
      <c r="C388" s="222" t="s">
        <v>698</v>
      </c>
      <c r="D388" s="222" t="s">
        <v>375</v>
      </c>
      <c r="E388" s="223" t="s">
        <v>699</v>
      </c>
      <c r="F388" s="224" t="s">
        <v>700</v>
      </c>
      <c r="G388" s="225" t="s">
        <v>226</v>
      </c>
      <c r="H388" s="226">
        <v>52.5</v>
      </c>
      <c r="I388" s="227"/>
      <c r="J388" s="228">
        <f>ROUND(I388*H388,2)</f>
        <v>0</v>
      </c>
      <c r="K388" s="224" t="s">
        <v>149</v>
      </c>
      <c r="L388" s="229"/>
      <c r="M388" s="230" t="s">
        <v>1</v>
      </c>
      <c r="N388" s="231" t="s">
        <v>41</v>
      </c>
      <c r="O388" s="77"/>
      <c r="P388" s="181">
        <f>O388*H388</f>
        <v>0</v>
      </c>
      <c r="Q388" s="181">
        <v>0.048300000000000003</v>
      </c>
      <c r="R388" s="181">
        <f>Q388*H388</f>
        <v>2.5357500000000002</v>
      </c>
      <c r="S388" s="181">
        <v>0</v>
      </c>
      <c r="T388" s="182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83" t="s">
        <v>157</v>
      </c>
      <c r="AT388" s="183" t="s">
        <v>375</v>
      </c>
      <c r="AU388" s="183" t="s">
        <v>86</v>
      </c>
      <c r="AY388" s="19" t="s">
        <v>121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9" t="s">
        <v>84</v>
      </c>
      <c r="BK388" s="184">
        <f>ROUND(I388*H388,2)</f>
        <v>0</v>
      </c>
      <c r="BL388" s="19" t="s">
        <v>140</v>
      </c>
      <c r="BM388" s="183" t="s">
        <v>701</v>
      </c>
    </row>
    <row r="389" s="14" customFormat="1">
      <c r="A389" s="14"/>
      <c r="B389" s="198"/>
      <c r="C389" s="14"/>
      <c r="D389" s="191" t="s">
        <v>191</v>
      </c>
      <c r="E389" s="199" t="s">
        <v>1</v>
      </c>
      <c r="F389" s="200" t="s">
        <v>702</v>
      </c>
      <c r="G389" s="14"/>
      <c r="H389" s="201">
        <v>9.4499999999999993</v>
      </c>
      <c r="I389" s="202"/>
      <c r="J389" s="14"/>
      <c r="K389" s="14"/>
      <c r="L389" s="198"/>
      <c r="M389" s="203"/>
      <c r="N389" s="204"/>
      <c r="O389" s="204"/>
      <c r="P389" s="204"/>
      <c r="Q389" s="204"/>
      <c r="R389" s="204"/>
      <c r="S389" s="204"/>
      <c r="T389" s="20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9" t="s">
        <v>191</v>
      </c>
      <c r="AU389" s="199" t="s">
        <v>86</v>
      </c>
      <c r="AV389" s="14" t="s">
        <v>86</v>
      </c>
      <c r="AW389" s="14" t="s">
        <v>32</v>
      </c>
      <c r="AX389" s="14" t="s">
        <v>76</v>
      </c>
      <c r="AY389" s="199" t="s">
        <v>121</v>
      </c>
    </row>
    <row r="390" s="14" customFormat="1">
      <c r="A390" s="14"/>
      <c r="B390" s="198"/>
      <c r="C390" s="14"/>
      <c r="D390" s="191" t="s">
        <v>191</v>
      </c>
      <c r="E390" s="199" t="s">
        <v>1</v>
      </c>
      <c r="F390" s="200" t="s">
        <v>703</v>
      </c>
      <c r="G390" s="14"/>
      <c r="H390" s="201">
        <v>43.049999999999997</v>
      </c>
      <c r="I390" s="202"/>
      <c r="J390" s="14"/>
      <c r="K390" s="14"/>
      <c r="L390" s="198"/>
      <c r="M390" s="203"/>
      <c r="N390" s="204"/>
      <c r="O390" s="204"/>
      <c r="P390" s="204"/>
      <c r="Q390" s="204"/>
      <c r="R390" s="204"/>
      <c r="S390" s="204"/>
      <c r="T390" s="20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9" t="s">
        <v>191</v>
      </c>
      <c r="AU390" s="199" t="s">
        <v>86</v>
      </c>
      <c r="AV390" s="14" t="s">
        <v>86</v>
      </c>
      <c r="AW390" s="14" t="s">
        <v>32</v>
      </c>
      <c r="AX390" s="14" t="s">
        <v>76</v>
      </c>
      <c r="AY390" s="199" t="s">
        <v>121</v>
      </c>
    </row>
    <row r="391" s="15" customFormat="1">
      <c r="A391" s="15"/>
      <c r="B391" s="206"/>
      <c r="C391" s="15"/>
      <c r="D391" s="191" t="s">
        <v>191</v>
      </c>
      <c r="E391" s="207" t="s">
        <v>1</v>
      </c>
      <c r="F391" s="208" t="s">
        <v>211</v>
      </c>
      <c r="G391" s="15"/>
      <c r="H391" s="209">
        <v>52.5</v>
      </c>
      <c r="I391" s="210"/>
      <c r="J391" s="15"/>
      <c r="K391" s="15"/>
      <c r="L391" s="206"/>
      <c r="M391" s="211"/>
      <c r="N391" s="212"/>
      <c r="O391" s="212"/>
      <c r="P391" s="212"/>
      <c r="Q391" s="212"/>
      <c r="R391" s="212"/>
      <c r="S391" s="212"/>
      <c r="T391" s="21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7" t="s">
        <v>191</v>
      </c>
      <c r="AU391" s="207" t="s">
        <v>86</v>
      </c>
      <c r="AV391" s="15" t="s">
        <v>140</v>
      </c>
      <c r="AW391" s="15" t="s">
        <v>32</v>
      </c>
      <c r="AX391" s="15" t="s">
        <v>84</v>
      </c>
      <c r="AY391" s="207" t="s">
        <v>121</v>
      </c>
    </row>
    <row r="392" s="2" customFormat="1" ht="24.15" customHeight="1">
      <c r="A392" s="38"/>
      <c r="B392" s="171"/>
      <c r="C392" s="222" t="s">
        <v>704</v>
      </c>
      <c r="D392" s="222" t="s">
        <v>375</v>
      </c>
      <c r="E392" s="223" t="s">
        <v>705</v>
      </c>
      <c r="F392" s="224" t="s">
        <v>706</v>
      </c>
      <c r="G392" s="225" t="s">
        <v>226</v>
      </c>
      <c r="H392" s="226">
        <v>9.4499999999999993</v>
      </c>
      <c r="I392" s="227"/>
      <c r="J392" s="228">
        <f>ROUND(I392*H392,2)</f>
        <v>0</v>
      </c>
      <c r="K392" s="224" t="s">
        <v>149</v>
      </c>
      <c r="L392" s="229"/>
      <c r="M392" s="230" t="s">
        <v>1</v>
      </c>
      <c r="N392" s="231" t="s">
        <v>41</v>
      </c>
      <c r="O392" s="77"/>
      <c r="P392" s="181">
        <f>O392*H392</f>
        <v>0</v>
      </c>
      <c r="Q392" s="181">
        <v>0.065670000000000006</v>
      </c>
      <c r="R392" s="181">
        <f>Q392*H392</f>
        <v>0.62058150000000001</v>
      </c>
      <c r="S392" s="181">
        <v>0</v>
      </c>
      <c r="T392" s="182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83" t="s">
        <v>157</v>
      </c>
      <c r="AT392" s="183" t="s">
        <v>375</v>
      </c>
      <c r="AU392" s="183" t="s">
        <v>86</v>
      </c>
      <c r="AY392" s="19" t="s">
        <v>121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9" t="s">
        <v>84</v>
      </c>
      <c r="BK392" s="184">
        <f>ROUND(I392*H392,2)</f>
        <v>0</v>
      </c>
      <c r="BL392" s="19" t="s">
        <v>140</v>
      </c>
      <c r="BM392" s="183" t="s">
        <v>707</v>
      </c>
    </row>
    <row r="393" s="14" customFormat="1">
      <c r="A393" s="14"/>
      <c r="B393" s="198"/>
      <c r="C393" s="14"/>
      <c r="D393" s="191" t="s">
        <v>191</v>
      </c>
      <c r="E393" s="199" t="s">
        <v>1</v>
      </c>
      <c r="F393" s="200" t="s">
        <v>708</v>
      </c>
      <c r="G393" s="14"/>
      <c r="H393" s="201">
        <v>9.4499999999999993</v>
      </c>
      <c r="I393" s="202"/>
      <c r="J393" s="14"/>
      <c r="K393" s="14"/>
      <c r="L393" s="198"/>
      <c r="M393" s="203"/>
      <c r="N393" s="204"/>
      <c r="O393" s="204"/>
      <c r="P393" s="204"/>
      <c r="Q393" s="204"/>
      <c r="R393" s="204"/>
      <c r="S393" s="204"/>
      <c r="T393" s="20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199" t="s">
        <v>191</v>
      </c>
      <c r="AU393" s="199" t="s">
        <v>86</v>
      </c>
      <c r="AV393" s="14" t="s">
        <v>86</v>
      </c>
      <c r="AW393" s="14" t="s">
        <v>32</v>
      </c>
      <c r="AX393" s="14" t="s">
        <v>84</v>
      </c>
      <c r="AY393" s="199" t="s">
        <v>121</v>
      </c>
    </row>
    <row r="394" s="2" customFormat="1" ht="33" customHeight="1">
      <c r="A394" s="38"/>
      <c r="B394" s="171"/>
      <c r="C394" s="172" t="s">
        <v>709</v>
      </c>
      <c r="D394" s="172" t="s">
        <v>124</v>
      </c>
      <c r="E394" s="173" t="s">
        <v>710</v>
      </c>
      <c r="F394" s="174" t="s">
        <v>711</v>
      </c>
      <c r="G394" s="175" t="s">
        <v>226</v>
      </c>
      <c r="H394" s="176">
        <v>111.09999999999999</v>
      </c>
      <c r="I394" s="177"/>
      <c r="J394" s="178">
        <f>ROUND(I394*H394,2)</f>
        <v>0</v>
      </c>
      <c r="K394" s="174" t="s">
        <v>149</v>
      </c>
      <c r="L394" s="39"/>
      <c r="M394" s="179" t="s">
        <v>1</v>
      </c>
      <c r="N394" s="180" t="s">
        <v>41</v>
      </c>
      <c r="O394" s="77"/>
      <c r="P394" s="181">
        <f>O394*H394</f>
        <v>0</v>
      </c>
      <c r="Q394" s="181">
        <v>0.1295</v>
      </c>
      <c r="R394" s="181">
        <f>Q394*H394</f>
        <v>14.387449999999999</v>
      </c>
      <c r="S394" s="181">
        <v>0</v>
      </c>
      <c r="T394" s="18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3" t="s">
        <v>140</v>
      </c>
      <c r="AT394" s="183" t="s">
        <v>124</v>
      </c>
      <c r="AU394" s="183" t="s">
        <v>86</v>
      </c>
      <c r="AY394" s="19" t="s">
        <v>121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9" t="s">
        <v>84</v>
      </c>
      <c r="BK394" s="184">
        <f>ROUND(I394*H394,2)</f>
        <v>0</v>
      </c>
      <c r="BL394" s="19" t="s">
        <v>140</v>
      </c>
      <c r="BM394" s="183" t="s">
        <v>712</v>
      </c>
    </row>
    <row r="395" s="14" customFormat="1">
      <c r="A395" s="14"/>
      <c r="B395" s="198"/>
      <c r="C395" s="14"/>
      <c r="D395" s="191" t="s">
        <v>191</v>
      </c>
      <c r="E395" s="199" t="s">
        <v>1</v>
      </c>
      <c r="F395" s="200" t="s">
        <v>713</v>
      </c>
      <c r="G395" s="14"/>
      <c r="H395" s="201">
        <v>111.09999999999999</v>
      </c>
      <c r="I395" s="202"/>
      <c r="J395" s="14"/>
      <c r="K395" s="14"/>
      <c r="L395" s="198"/>
      <c r="M395" s="203"/>
      <c r="N395" s="204"/>
      <c r="O395" s="204"/>
      <c r="P395" s="204"/>
      <c r="Q395" s="204"/>
      <c r="R395" s="204"/>
      <c r="S395" s="204"/>
      <c r="T395" s="20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9" t="s">
        <v>191</v>
      </c>
      <c r="AU395" s="199" t="s">
        <v>86</v>
      </c>
      <c r="AV395" s="14" t="s">
        <v>86</v>
      </c>
      <c r="AW395" s="14" t="s">
        <v>32</v>
      </c>
      <c r="AX395" s="14" t="s">
        <v>84</v>
      </c>
      <c r="AY395" s="199" t="s">
        <v>121</v>
      </c>
    </row>
    <row r="396" s="2" customFormat="1" ht="16.5" customHeight="1">
      <c r="A396" s="38"/>
      <c r="B396" s="171"/>
      <c r="C396" s="222" t="s">
        <v>714</v>
      </c>
      <c r="D396" s="222" t="s">
        <v>375</v>
      </c>
      <c r="E396" s="223" t="s">
        <v>715</v>
      </c>
      <c r="F396" s="224" t="s">
        <v>716</v>
      </c>
      <c r="G396" s="225" t="s">
        <v>226</v>
      </c>
      <c r="H396" s="226">
        <v>116.655</v>
      </c>
      <c r="I396" s="227"/>
      <c r="J396" s="228">
        <f>ROUND(I396*H396,2)</f>
        <v>0</v>
      </c>
      <c r="K396" s="224" t="s">
        <v>149</v>
      </c>
      <c r="L396" s="229"/>
      <c r="M396" s="230" t="s">
        <v>1</v>
      </c>
      <c r="N396" s="231" t="s">
        <v>41</v>
      </c>
      <c r="O396" s="77"/>
      <c r="P396" s="181">
        <f>O396*H396</f>
        <v>0</v>
      </c>
      <c r="Q396" s="181">
        <v>0.033500000000000002</v>
      </c>
      <c r="R396" s="181">
        <f>Q396*H396</f>
        <v>3.9079425000000003</v>
      </c>
      <c r="S396" s="181">
        <v>0</v>
      </c>
      <c r="T396" s="182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83" t="s">
        <v>157</v>
      </c>
      <c r="AT396" s="183" t="s">
        <v>375</v>
      </c>
      <c r="AU396" s="183" t="s">
        <v>86</v>
      </c>
      <c r="AY396" s="19" t="s">
        <v>121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9" t="s">
        <v>84</v>
      </c>
      <c r="BK396" s="184">
        <f>ROUND(I396*H396,2)</f>
        <v>0</v>
      </c>
      <c r="BL396" s="19" t="s">
        <v>140</v>
      </c>
      <c r="BM396" s="183" t="s">
        <v>717</v>
      </c>
    </row>
    <row r="397" s="14" customFormat="1">
      <c r="A397" s="14"/>
      <c r="B397" s="198"/>
      <c r="C397" s="14"/>
      <c r="D397" s="191" t="s">
        <v>191</v>
      </c>
      <c r="E397" s="199" t="s">
        <v>1</v>
      </c>
      <c r="F397" s="200" t="s">
        <v>718</v>
      </c>
      <c r="G397" s="14"/>
      <c r="H397" s="201">
        <v>116.655</v>
      </c>
      <c r="I397" s="202"/>
      <c r="J397" s="14"/>
      <c r="K397" s="14"/>
      <c r="L397" s="198"/>
      <c r="M397" s="203"/>
      <c r="N397" s="204"/>
      <c r="O397" s="204"/>
      <c r="P397" s="204"/>
      <c r="Q397" s="204"/>
      <c r="R397" s="204"/>
      <c r="S397" s="204"/>
      <c r="T397" s="20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9" t="s">
        <v>191</v>
      </c>
      <c r="AU397" s="199" t="s">
        <v>86</v>
      </c>
      <c r="AV397" s="14" t="s">
        <v>86</v>
      </c>
      <c r="AW397" s="14" t="s">
        <v>32</v>
      </c>
      <c r="AX397" s="14" t="s">
        <v>84</v>
      </c>
      <c r="AY397" s="199" t="s">
        <v>121</v>
      </c>
    </row>
    <row r="398" s="2" customFormat="1" ht="24.15" customHeight="1">
      <c r="A398" s="38"/>
      <c r="B398" s="171"/>
      <c r="C398" s="172" t="s">
        <v>719</v>
      </c>
      <c r="D398" s="172" t="s">
        <v>124</v>
      </c>
      <c r="E398" s="173" t="s">
        <v>720</v>
      </c>
      <c r="F398" s="174" t="s">
        <v>721</v>
      </c>
      <c r="G398" s="175" t="s">
        <v>237</v>
      </c>
      <c r="H398" s="176">
        <v>4.7880000000000003</v>
      </c>
      <c r="I398" s="177"/>
      <c r="J398" s="178">
        <f>ROUND(I398*H398,2)</f>
        <v>0</v>
      </c>
      <c r="K398" s="174" t="s">
        <v>149</v>
      </c>
      <c r="L398" s="39"/>
      <c r="M398" s="179" t="s">
        <v>1</v>
      </c>
      <c r="N398" s="180" t="s">
        <v>41</v>
      </c>
      <c r="O398" s="77"/>
      <c r="P398" s="181">
        <f>O398*H398</f>
        <v>0</v>
      </c>
      <c r="Q398" s="181">
        <v>2.2563399999999998</v>
      </c>
      <c r="R398" s="181">
        <f>Q398*H398</f>
        <v>10.80335592</v>
      </c>
      <c r="S398" s="181">
        <v>0</v>
      </c>
      <c r="T398" s="18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3" t="s">
        <v>140</v>
      </c>
      <c r="AT398" s="183" t="s">
        <v>124</v>
      </c>
      <c r="AU398" s="183" t="s">
        <v>86</v>
      </c>
      <c r="AY398" s="19" t="s">
        <v>121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9" t="s">
        <v>84</v>
      </c>
      <c r="BK398" s="184">
        <f>ROUND(I398*H398,2)</f>
        <v>0</v>
      </c>
      <c r="BL398" s="19" t="s">
        <v>140</v>
      </c>
      <c r="BM398" s="183" t="s">
        <v>722</v>
      </c>
    </row>
    <row r="399" s="14" customFormat="1">
      <c r="A399" s="14"/>
      <c r="B399" s="198"/>
      <c r="C399" s="14"/>
      <c r="D399" s="191" t="s">
        <v>191</v>
      </c>
      <c r="E399" s="199" t="s">
        <v>1</v>
      </c>
      <c r="F399" s="200" t="s">
        <v>723</v>
      </c>
      <c r="G399" s="14"/>
      <c r="H399" s="201">
        <v>2.681</v>
      </c>
      <c r="I399" s="202"/>
      <c r="J399" s="14"/>
      <c r="K399" s="14"/>
      <c r="L399" s="198"/>
      <c r="M399" s="203"/>
      <c r="N399" s="204"/>
      <c r="O399" s="204"/>
      <c r="P399" s="204"/>
      <c r="Q399" s="204"/>
      <c r="R399" s="204"/>
      <c r="S399" s="204"/>
      <c r="T399" s="20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9" t="s">
        <v>191</v>
      </c>
      <c r="AU399" s="199" t="s">
        <v>86</v>
      </c>
      <c r="AV399" s="14" t="s">
        <v>86</v>
      </c>
      <c r="AW399" s="14" t="s">
        <v>32</v>
      </c>
      <c r="AX399" s="14" t="s">
        <v>76</v>
      </c>
      <c r="AY399" s="199" t="s">
        <v>121</v>
      </c>
    </row>
    <row r="400" s="14" customFormat="1">
      <c r="A400" s="14"/>
      <c r="B400" s="198"/>
      <c r="C400" s="14"/>
      <c r="D400" s="191" t="s">
        <v>191</v>
      </c>
      <c r="E400" s="199" t="s">
        <v>1</v>
      </c>
      <c r="F400" s="200" t="s">
        <v>724</v>
      </c>
      <c r="G400" s="14"/>
      <c r="H400" s="201">
        <v>1.667</v>
      </c>
      <c r="I400" s="202"/>
      <c r="J400" s="14"/>
      <c r="K400" s="14"/>
      <c r="L400" s="198"/>
      <c r="M400" s="203"/>
      <c r="N400" s="204"/>
      <c r="O400" s="204"/>
      <c r="P400" s="204"/>
      <c r="Q400" s="204"/>
      <c r="R400" s="204"/>
      <c r="S400" s="204"/>
      <c r="T400" s="20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199" t="s">
        <v>191</v>
      </c>
      <c r="AU400" s="199" t="s">
        <v>86</v>
      </c>
      <c r="AV400" s="14" t="s">
        <v>86</v>
      </c>
      <c r="AW400" s="14" t="s">
        <v>32</v>
      </c>
      <c r="AX400" s="14" t="s">
        <v>76</v>
      </c>
      <c r="AY400" s="199" t="s">
        <v>121</v>
      </c>
    </row>
    <row r="401" s="14" customFormat="1">
      <c r="A401" s="14"/>
      <c r="B401" s="198"/>
      <c r="C401" s="14"/>
      <c r="D401" s="191" t="s">
        <v>191</v>
      </c>
      <c r="E401" s="199" t="s">
        <v>1</v>
      </c>
      <c r="F401" s="200" t="s">
        <v>725</v>
      </c>
      <c r="G401" s="14"/>
      <c r="H401" s="201">
        <v>0.44</v>
      </c>
      <c r="I401" s="202"/>
      <c r="J401" s="14"/>
      <c r="K401" s="14"/>
      <c r="L401" s="198"/>
      <c r="M401" s="203"/>
      <c r="N401" s="204"/>
      <c r="O401" s="204"/>
      <c r="P401" s="204"/>
      <c r="Q401" s="204"/>
      <c r="R401" s="204"/>
      <c r="S401" s="204"/>
      <c r="T401" s="20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199" t="s">
        <v>191</v>
      </c>
      <c r="AU401" s="199" t="s">
        <v>86</v>
      </c>
      <c r="AV401" s="14" t="s">
        <v>86</v>
      </c>
      <c r="AW401" s="14" t="s">
        <v>32</v>
      </c>
      <c r="AX401" s="14" t="s">
        <v>76</v>
      </c>
      <c r="AY401" s="199" t="s">
        <v>121</v>
      </c>
    </row>
    <row r="402" s="15" customFormat="1">
      <c r="A402" s="15"/>
      <c r="B402" s="206"/>
      <c r="C402" s="15"/>
      <c r="D402" s="191" t="s">
        <v>191</v>
      </c>
      <c r="E402" s="207" t="s">
        <v>1</v>
      </c>
      <c r="F402" s="208" t="s">
        <v>211</v>
      </c>
      <c r="G402" s="15"/>
      <c r="H402" s="209">
        <v>4.7880000000000003</v>
      </c>
      <c r="I402" s="210"/>
      <c r="J402" s="15"/>
      <c r="K402" s="15"/>
      <c r="L402" s="206"/>
      <c r="M402" s="211"/>
      <c r="N402" s="212"/>
      <c r="O402" s="212"/>
      <c r="P402" s="212"/>
      <c r="Q402" s="212"/>
      <c r="R402" s="212"/>
      <c r="S402" s="212"/>
      <c r="T402" s="21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07" t="s">
        <v>191</v>
      </c>
      <c r="AU402" s="207" t="s">
        <v>86</v>
      </c>
      <c r="AV402" s="15" t="s">
        <v>140</v>
      </c>
      <c r="AW402" s="15" t="s">
        <v>32</v>
      </c>
      <c r="AX402" s="15" t="s">
        <v>84</v>
      </c>
      <c r="AY402" s="207" t="s">
        <v>121</v>
      </c>
    </row>
    <row r="403" s="2" customFormat="1" ht="24.15" customHeight="1">
      <c r="A403" s="38"/>
      <c r="B403" s="171"/>
      <c r="C403" s="172" t="s">
        <v>726</v>
      </c>
      <c r="D403" s="172" t="s">
        <v>124</v>
      </c>
      <c r="E403" s="173" t="s">
        <v>727</v>
      </c>
      <c r="F403" s="174" t="s">
        <v>728</v>
      </c>
      <c r="G403" s="175" t="s">
        <v>226</v>
      </c>
      <c r="H403" s="176">
        <v>22</v>
      </c>
      <c r="I403" s="177"/>
      <c r="J403" s="178">
        <f>ROUND(I403*H403,2)</f>
        <v>0</v>
      </c>
      <c r="K403" s="174" t="s">
        <v>149</v>
      </c>
      <c r="L403" s="39"/>
      <c r="M403" s="179" t="s">
        <v>1</v>
      </c>
      <c r="N403" s="180" t="s">
        <v>41</v>
      </c>
      <c r="O403" s="77"/>
      <c r="P403" s="181">
        <f>O403*H403</f>
        <v>0</v>
      </c>
      <c r="Q403" s="181">
        <v>0.29221000000000003</v>
      </c>
      <c r="R403" s="181">
        <f>Q403*H403</f>
        <v>6.4286200000000004</v>
      </c>
      <c r="S403" s="181">
        <v>0</v>
      </c>
      <c r="T403" s="182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83" t="s">
        <v>140</v>
      </c>
      <c r="AT403" s="183" t="s">
        <v>124</v>
      </c>
      <c r="AU403" s="183" t="s">
        <v>86</v>
      </c>
      <c r="AY403" s="19" t="s">
        <v>121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9" t="s">
        <v>84</v>
      </c>
      <c r="BK403" s="184">
        <f>ROUND(I403*H403,2)</f>
        <v>0</v>
      </c>
      <c r="BL403" s="19" t="s">
        <v>140</v>
      </c>
      <c r="BM403" s="183" t="s">
        <v>729</v>
      </c>
    </row>
    <row r="404" s="2" customFormat="1" ht="37.8" customHeight="1">
      <c r="A404" s="38"/>
      <c r="B404" s="171"/>
      <c r="C404" s="222" t="s">
        <v>730</v>
      </c>
      <c r="D404" s="222" t="s">
        <v>375</v>
      </c>
      <c r="E404" s="223" t="s">
        <v>731</v>
      </c>
      <c r="F404" s="224" t="s">
        <v>732</v>
      </c>
      <c r="G404" s="225" t="s">
        <v>226</v>
      </c>
      <c r="H404" s="226">
        <v>7</v>
      </c>
      <c r="I404" s="227"/>
      <c r="J404" s="228">
        <f>ROUND(I404*H404,2)</f>
        <v>0</v>
      </c>
      <c r="K404" s="224" t="s">
        <v>149</v>
      </c>
      <c r="L404" s="229"/>
      <c r="M404" s="230" t="s">
        <v>1</v>
      </c>
      <c r="N404" s="231" t="s">
        <v>41</v>
      </c>
      <c r="O404" s="77"/>
      <c r="P404" s="181">
        <f>O404*H404</f>
        <v>0</v>
      </c>
      <c r="Q404" s="181">
        <v>0.033000000000000002</v>
      </c>
      <c r="R404" s="181">
        <f>Q404*H404</f>
        <v>0.23100000000000001</v>
      </c>
      <c r="S404" s="181">
        <v>0</v>
      </c>
      <c r="T404" s="182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83" t="s">
        <v>157</v>
      </c>
      <c r="AT404" s="183" t="s">
        <v>375</v>
      </c>
      <c r="AU404" s="183" t="s">
        <v>86</v>
      </c>
      <c r="AY404" s="19" t="s">
        <v>121</v>
      </c>
      <c r="BE404" s="184">
        <f>IF(N404="základní",J404,0)</f>
        <v>0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19" t="s">
        <v>84</v>
      </c>
      <c r="BK404" s="184">
        <f>ROUND(I404*H404,2)</f>
        <v>0</v>
      </c>
      <c r="BL404" s="19" t="s">
        <v>140</v>
      </c>
      <c r="BM404" s="183" t="s">
        <v>733</v>
      </c>
    </row>
    <row r="405" s="2" customFormat="1" ht="24.15" customHeight="1">
      <c r="A405" s="38"/>
      <c r="B405" s="171"/>
      <c r="C405" s="222" t="s">
        <v>734</v>
      </c>
      <c r="D405" s="222" t="s">
        <v>375</v>
      </c>
      <c r="E405" s="223" t="s">
        <v>735</v>
      </c>
      <c r="F405" s="224" t="s">
        <v>736</v>
      </c>
      <c r="G405" s="225" t="s">
        <v>226</v>
      </c>
      <c r="H405" s="226">
        <v>15</v>
      </c>
      <c r="I405" s="227"/>
      <c r="J405" s="228">
        <f>ROUND(I405*H405,2)</f>
        <v>0</v>
      </c>
      <c r="K405" s="224" t="s">
        <v>1</v>
      </c>
      <c r="L405" s="229"/>
      <c r="M405" s="230" t="s">
        <v>1</v>
      </c>
      <c r="N405" s="231" t="s">
        <v>41</v>
      </c>
      <c r="O405" s="77"/>
      <c r="P405" s="181">
        <f>O405*H405</f>
        <v>0</v>
      </c>
      <c r="Q405" s="181">
        <v>0.033000000000000002</v>
      </c>
      <c r="R405" s="181">
        <f>Q405*H405</f>
        <v>0.495</v>
      </c>
      <c r="S405" s="181">
        <v>0</v>
      </c>
      <c r="T405" s="182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3" t="s">
        <v>157</v>
      </c>
      <c r="AT405" s="183" t="s">
        <v>375</v>
      </c>
      <c r="AU405" s="183" t="s">
        <v>86</v>
      </c>
      <c r="AY405" s="19" t="s">
        <v>121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9" t="s">
        <v>84</v>
      </c>
      <c r="BK405" s="184">
        <f>ROUND(I405*H405,2)</f>
        <v>0</v>
      </c>
      <c r="BL405" s="19" t="s">
        <v>140</v>
      </c>
      <c r="BM405" s="183" t="s">
        <v>737</v>
      </c>
    </row>
    <row r="406" s="2" customFormat="1" ht="24.15" customHeight="1">
      <c r="A406" s="38"/>
      <c r="B406" s="171"/>
      <c r="C406" s="222" t="s">
        <v>738</v>
      </c>
      <c r="D406" s="222" t="s">
        <v>375</v>
      </c>
      <c r="E406" s="223" t="s">
        <v>739</v>
      </c>
      <c r="F406" s="224" t="s">
        <v>740</v>
      </c>
      <c r="G406" s="225" t="s">
        <v>431</v>
      </c>
      <c r="H406" s="226">
        <v>44</v>
      </c>
      <c r="I406" s="227"/>
      <c r="J406" s="228">
        <f>ROUND(I406*H406,2)</f>
        <v>0</v>
      </c>
      <c r="K406" s="224" t="s">
        <v>1</v>
      </c>
      <c r="L406" s="229"/>
      <c r="M406" s="230" t="s">
        <v>1</v>
      </c>
      <c r="N406" s="231" t="s">
        <v>41</v>
      </c>
      <c r="O406" s="77"/>
      <c r="P406" s="181">
        <f>O406*H406</f>
        <v>0</v>
      </c>
      <c r="Q406" s="181">
        <v>0</v>
      </c>
      <c r="R406" s="181">
        <f>Q406*H406</f>
        <v>0</v>
      </c>
      <c r="S406" s="181">
        <v>0</v>
      </c>
      <c r="T406" s="182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83" t="s">
        <v>157</v>
      </c>
      <c r="AT406" s="183" t="s">
        <v>375</v>
      </c>
      <c r="AU406" s="183" t="s">
        <v>86</v>
      </c>
      <c r="AY406" s="19" t="s">
        <v>121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9" t="s">
        <v>84</v>
      </c>
      <c r="BK406" s="184">
        <f>ROUND(I406*H406,2)</f>
        <v>0</v>
      </c>
      <c r="BL406" s="19" t="s">
        <v>140</v>
      </c>
      <c r="BM406" s="183" t="s">
        <v>741</v>
      </c>
    </row>
    <row r="407" s="14" customFormat="1">
      <c r="A407" s="14"/>
      <c r="B407" s="198"/>
      <c r="C407" s="14"/>
      <c r="D407" s="191" t="s">
        <v>191</v>
      </c>
      <c r="E407" s="199" t="s">
        <v>1</v>
      </c>
      <c r="F407" s="200" t="s">
        <v>742</v>
      </c>
      <c r="G407" s="14"/>
      <c r="H407" s="201">
        <v>44</v>
      </c>
      <c r="I407" s="202"/>
      <c r="J407" s="14"/>
      <c r="K407" s="14"/>
      <c r="L407" s="198"/>
      <c r="M407" s="203"/>
      <c r="N407" s="204"/>
      <c r="O407" s="204"/>
      <c r="P407" s="204"/>
      <c r="Q407" s="204"/>
      <c r="R407" s="204"/>
      <c r="S407" s="204"/>
      <c r="T407" s="20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199" t="s">
        <v>191</v>
      </c>
      <c r="AU407" s="199" t="s">
        <v>86</v>
      </c>
      <c r="AV407" s="14" t="s">
        <v>86</v>
      </c>
      <c r="AW407" s="14" t="s">
        <v>32</v>
      </c>
      <c r="AX407" s="14" t="s">
        <v>84</v>
      </c>
      <c r="AY407" s="199" t="s">
        <v>121</v>
      </c>
    </row>
    <row r="408" s="2" customFormat="1" ht="16.5" customHeight="1">
      <c r="A408" s="38"/>
      <c r="B408" s="171"/>
      <c r="C408" s="172" t="s">
        <v>743</v>
      </c>
      <c r="D408" s="172" t="s">
        <v>124</v>
      </c>
      <c r="E408" s="173" t="s">
        <v>744</v>
      </c>
      <c r="F408" s="174" t="s">
        <v>745</v>
      </c>
      <c r="G408" s="175" t="s">
        <v>431</v>
      </c>
      <c r="H408" s="176">
        <v>5</v>
      </c>
      <c r="I408" s="177"/>
      <c r="J408" s="178">
        <f>ROUND(I408*H408,2)</f>
        <v>0</v>
      </c>
      <c r="K408" s="174" t="s">
        <v>149</v>
      </c>
      <c r="L408" s="39"/>
      <c r="M408" s="179" t="s">
        <v>1</v>
      </c>
      <c r="N408" s="180" t="s">
        <v>41</v>
      </c>
      <c r="O408" s="77"/>
      <c r="P408" s="181">
        <f>O408*H408</f>
        <v>0</v>
      </c>
      <c r="Q408" s="181">
        <v>0</v>
      </c>
      <c r="R408" s="181">
        <f>Q408*H408</f>
        <v>0</v>
      </c>
      <c r="S408" s="181">
        <v>0.48199999999999998</v>
      </c>
      <c r="T408" s="182">
        <f>S408*H408</f>
        <v>2.4100000000000001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83" t="s">
        <v>140</v>
      </c>
      <c r="AT408" s="183" t="s">
        <v>124</v>
      </c>
      <c r="AU408" s="183" t="s">
        <v>86</v>
      </c>
      <c r="AY408" s="19" t="s">
        <v>121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9" t="s">
        <v>84</v>
      </c>
      <c r="BK408" s="184">
        <f>ROUND(I408*H408,2)</f>
        <v>0</v>
      </c>
      <c r="BL408" s="19" t="s">
        <v>140</v>
      </c>
      <c r="BM408" s="183" t="s">
        <v>746</v>
      </c>
    </row>
    <row r="409" s="2" customFormat="1" ht="16.5" customHeight="1">
      <c r="A409" s="38"/>
      <c r="B409" s="171"/>
      <c r="C409" s="172" t="s">
        <v>747</v>
      </c>
      <c r="D409" s="172" t="s">
        <v>124</v>
      </c>
      <c r="E409" s="173" t="s">
        <v>748</v>
      </c>
      <c r="F409" s="174" t="s">
        <v>749</v>
      </c>
      <c r="G409" s="175" t="s">
        <v>431</v>
      </c>
      <c r="H409" s="176">
        <v>5</v>
      </c>
      <c r="I409" s="177"/>
      <c r="J409" s="178">
        <f>ROUND(I409*H409,2)</f>
        <v>0</v>
      </c>
      <c r="K409" s="174" t="s">
        <v>1</v>
      </c>
      <c r="L409" s="39"/>
      <c r="M409" s="179" t="s">
        <v>1</v>
      </c>
      <c r="N409" s="180" t="s">
        <v>41</v>
      </c>
      <c r="O409" s="77"/>
      <c r="P409" s="181">
        <f>O409*H409</f>
        <v>0</v>
      </c>
      <c r="Q409" s="181">
        <v>0</v>
      </c>
      <c r="R409" s="181">
        <f>Q409*H409</f>
        <v>0</v>
      </c>
      <c r="S409" s="181">
        <v>0.48199999999999998</v>
      </c>
      <c r="T409" s="182">
        <f>S409*H409</f>
        <v>2.4100000000000001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83" t="s">
        <v>140</v>
      </c>
      <c r="AT409" s="183" t="s">
        <v>124</v>
      </c>
      <c r="AU409" s="183" t="s">
        <v>86</v>
      </c>
      <c r="AY409" s="19" t="s">
        <v>121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9" t="s">
        <v>84</v>
      </c>
      <c r="BK409" s="184">
        <f>ROUND(I409*H409,2)</f>
        <v>0</v>
      </c>
      <c r="BL409" s="19" t="s">
        <v>140</v>
      </c>
      <c r="BM409" s="183" t="s">
        <v>750</v>
      </c>
    </row>
    <row r="410" s="14" customFormat="1">
      <c r="A410" s="14"/>
      <c r="B410" s="198"/>
      <c r="C410" s="14"/>
      <c r="D410" s="191" t="s">
        <v>191</v>
      </c>
      <c r="E410" s="199" t="s">
        <v>1</v>
      </c>
      <c r="F410" s="200" t="s">
        <v>751</v>
      </c>
      <c r="G410" s="14"/>
      <c r="H410" s="201">
        <v>5</v>
      </c>
      <c r="I410" s="202"/>
      <c r="J410" s="14"/>
      <c r="K410" s="14"/>
      <c r="L410" s="198"/>
      <c r="M410" s="203"/>
      <c r="N410" s="204"/>
      <c r="O410" s="204"/>
      <c r="P410" s="204"/>
      <c r="Q410" s="204"/>
      <c r="R410" s="204"/>
      <c r="S410" s="204"/>
      <c r="T410" s="20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9" t="s">
        <v>191</v>
      </c>
      <c r="AU410" s="199" t="s">
        <v>86</v>
      </c>
      <c r="AV410" s="14" t="s">
        <v>86</v>
      </c>
      <c r="AW410" s="14" t="s">
        <v>32</v>
      </c>
      <c r="AX410" s="14" t="s">
        <v>84</v>
      </c>
      <c r="AY410" s="199" t="s">
        <v>121</v>
      </c>
    </row>
    <row r="411" s="12" customFormat="1" ht="22.8" customHeight="1">
      <c r="A411" s="12"/>
      <c r="B411" s="158"/>
      <c r="C411" s="12"/>
      <c r="D411" s="159" t="s">
        <v>75</v>
      </c>
      <c r="E411" s="169" t="s">
        <v>752</v>
      </c>
      <c r="F411" s="169" t="s">
        <v>753</v>
      </c>
      <c r="G411" s="12"/>
      <c r="H411" s="12"/>
      <c r="I411" s="161"/>
      <c r="J411" s="170">
        <f>BK411</f>
        <v>0</v>
      </c>
      <c r="K411" s="12"/>
      <c r="L411" s="158"/>
      <c r="M411" s="163"/>
      <c r="N411" s="164"/>
      <c r="O411" s="164"/>
      <c r="P411" s="165">
        <f>SUM(P412:P448)</f>
        <v>0</v>
      </c>
      <c r="Q411" s="164"/>
      <c r="R411" s="165">
        <f>SUM(R412:R448)</f>
        <v>0</v>
      </c>
      <c r="S411" s="164"/>
      <c r="T411" s="166">
        <f>SUM(T412:T448)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59" t="s">
        <v>84</v>
      </c>
      <c r="AT411" s="167" t="s">
        <v>75</v>
      </c>
      <c r="AU411" s="167" t="s">
        <v>84</v>
      </c>
      <c r="AY411" s="159" t="s">
        <v>121</v>
      </c>
      <c r="BK411" s="168">
        <f>SUM(BK412:BK448)</f>
        <v>0</v>
      </c>
    </row>
    <row r="412" s="2" customFormat="1" ht="24.15" customHeight="1">
      <c r="A412" s="38"/>
      <c r="B412" s="171"/>
      <c r="C412" s="172" t="s">
        <v>754</v>
      </c>
      <c r="D412" s="172" t="s">
        <v>124</v>
      </c>
      <c r="E412" s="173" t="s">
        <v>755</v>
      </c>
      <c r="F412" s="174" t="s">
        <v>756</v>
      </c>
      <c r="G412" s="175" t="s">
        <v>343</v>
      </c>
      <c r="H412" s="176">
        <v>198.34</v>
      </c>
      <c r="I412" s="177"/>
      <c r="J412" s="178">
        <f>ROUND(I412*H412,2)</f>
        <v>0</v>
      </c>
      <c r="K412" s="174" t="s">
        <v>149</v>
      </c>
      <c r="L412" s="39"/>
      <c r="M412" s="179" t="s">
        <v>1</v>
      </c>
      <c r="N412" s="180" t="s">
        <v>41</v>
      </c>
      <c r="O412" s="77"/>
      <c r="P412" s="181">
        <f>O412*H412</f>
        <v>0</v>
      </c>
      <c r="Q412" s="181">
        <v>0</v>
      </c>
      <c r="R412" s="181">
        <f>Q412*H412</f>
        <v>0</v>
      </c>
      <c r="S412" s="181">
        <v>0</v>
      </c>
      <c r="T412" s="182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83" t="s">
        <v>140</v>
      </c>
      <c r="AT412" s="183" t="s">
        <v>124</v>
      </c>
      <c r="AU412" s="183" t="s">
        <v>86</v>
      </c>
      <c r="AY412" s="19" t="s">
        <v>121</v>
      </c>
      <c r="BE412" s="184">
        <f>IF(N412="základní",J412,0)</f>
        <v>0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19" t="s">
        <v>84</v>
      </c>
      <c r="BK412" s="184">
        <f>ROUND(I412*H412,2)</f>
        <v>0</v>
      </c>
      <c r="BL412" s="19" t="s">
        <v>140</v>
      </c>
      <c r="BM412" s="183" t="s">
        <v>757</v>
      </c>
    </row>
    <row r="413" s="14" customFormat="1">
      <c r="A413" s="14"/>
      <c r="B413" s="198"/>
      <c r="C413" s="14"/>
      <c r="D413" s="191" t="s">
        <v>191</v>
      </c>
      <c r="E413" s="199" t="s">
        <v>1</v>
      </c>
      <c r="F413" s="200" t="s">
        <v>758</v>
      </c>
      <c r="G413" s="14"/>
      <c r="H413" s="201">
        <v>124.27</v>
      </c>
      <c r="I413" s="202"/>
      <c r="J413" s="14"/>
      <c r="K413" s="14"/>
      <c r="L413" s="198"/>
      <c r="M413" s="203"/>
      <c r="N413" s="204"/>
      <c r="O413" s="204"/>
      <c r="P413" s="204"/>
      <c r="Q413" s="204"/>
      <c r="R413" s="204"/>
      <c r="S413" s="204"/>
      <c r="T413" s="20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199" t="s">
        <v>191</v>
      </c>
      <c r="AU413" s="199" t="s">
        <v>86</v>
      </c>
      <c r="AV413" s="14" t="s">
        <v>86</v>
      </c>
      <c r="AW413" s="14" t="s">
        <v>32</v>
      </c>
      <c r="AX413" s="14" t="s">
        <v>76</v>
      </c>
      <c r="AY413" s="199" t="s">
        <v>121</v>
      </c>
    </row>
    <row r="414" s="14" customFormat="1">
      <c r="A414" s="14"/>
      <c r="B414" s="198"/>
      <c r="C414" s="14"/>
      <c r="D414" s="191" t="s">
        <v>191</v>
      </c>
      <c r="E414" s="199" t="s">
        <v>1</v>
      </c>
      <c r="F414" s="200" t="s">
        <v>759</v>
      </c>
      <c r="G414" s="14"/>
      <c r="H414" s="201">
        <v>71.930000000000007</v>
      </c>
      <c r="I414" s="202"/>
      <c r="J414" s="14"/>
      <c r="K414" s="14"/>
      <c r="L414" s="198"/>
      <c r="M414" s="203"/>
      <c r="N414" s="204"/>
      <c r="O414" s="204"/>
      <c r="P414" s="204"/>
      <c r="Q414" s="204"/>
      <c r="R414" s="204"/>
      <c r="S414" s="204"/>
      <c r="T414" s="20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9" t="s">
        <v>191</v>
      </c>
      <c r="AU414" s="199" t="s">
        <v>86</v>
      </c>
      <c r="AV414" s="14" t="s">
        <v>86</v>
      </c>
      <c r="AW414" s="14" t="s">
        <v>32</v>
      </c>
      <c r="AX414" s="14" t="s">
        <v>76</v>
      </c>
      <c r="AY414" s="199" t="s">
        <v>121</v>
      </c>
    </row>
    <row r="415" s="16" customFormat="1">
      <c r="A415" s="16"/>
      <c r="B415" s="214"/>
      <c r="C415" s="16"/>
      <c r="D415" s="191" t="s">
        <v>191</v>
      </c>
      <c r="E415" s="215" t="s">
        <v>1</v>
      </c>
      <c r="F415" s="216" t="s">
        <v>320</v>
      </c>
      <c r="G415" s="16"/>
      <c r="H415" s="217">
        <v>196.19999999999999</v>
      </c>
      <c r="I415" s="218"/>
      <c r="J415" s="16"/>
      <c r="K415" s="16"/>
      <c r="L415" s="214"/>
      <c r="M415" s="219"/>
      <c r="N415" s="220"/>
      <c r="O415" s="220"/>
      <c r="P415" s="220"/>
      <c r="Q415" s="220"/>
      <c r="R415" s="220"/>
      <c r="S415" s="220"/>
      <c r="T415" s="221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15" t="s">
        <v>191</v>
      </c>
      <c r="AU415" s="215" t="s">
        <v>86</v>
      </c>
      <c r="AV415" s="16" t="s">
        <v>134</v>
      </c>
      <c r="AW415" s="16" t="s">
        <v>32</v>
      </c>
      <c r="AX415" s="16" t="s">
        <v>76</v>
      </c>
      <c r="AY415" s="215" t="s">
        <v>121</v>
      </c>
    </row>
    <row r="416" s="14" customFormat="1">
      <c r="A416" s="14"/>
      <c r="B416" s="198"/>
      <c r="C416" s="14"/>
      <c r="D416" s="191" t="s">
        <v>191</v>
      </c>
      <c r="E416" s="199" t="s">
        <v>1</v>
      </c>
      <c r="F416" s="200" t="s">
        <v>760</v>
      </c>
      <c r="G416" s="14"/>
      <c r="H416" s="201">
        <v>2.1400000000000001</v>
      </c>
      <c r="I416" s="202"/>
      <c r="J416" s="14"/>
      <c r="K416" s="14"/>
      <c r="L416" s="198"/>
      <c r="M416" s="203"/>
      <c r="N416" s="204"/>
      <c r="O416" s="204"/>
      <c r="P416" s="204"/>
      <c r="Q416" s="204"/>
      <c r="R416" s="204"/>
      <c r="S416" s="204"/>
      <c r="T416" s="20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199" t="s">
        <v>191</v>
      </c>
      <c r="AU416" s="199" t="s">
        <v>86</v>
      </c>
      <c r="AV416" s="14" t="s">
        <v>86</v>
      </c>
      <c r="AW416" s="14" t="s">
        <v>32</v>
      </c>
      <c r="AX416" s="14" t="s">
        <v>76</v>
      </c>
      <c r="AY416" s="199" t="s">
        <v>121</v>
      </c>
    </row>
    <row r="417" s="15" customFormat="1">
      <c r="A417" s="15"/>
      <c r="B417" s="206"/>
      <c r="C417" s="15"/>
      <c r="D417" s="191" t="s">
        <v>191</v>
      </c>
      <c r="E417" s="207" t="s">
        <v>1</v>
      </c>
      <c r="F417" s="208" t="s">
        <v>211</v>
      </c>
      <c r="G417" s="15"/>
      <c r="H417" s="209">
        <v>198.33999999999998</v>
      </c>
      <c r="I417" s="210"/>
      <c r="J417" s="15"/>
      <c r="K417" s="15"/>
      <c r="L417" s="206"/>
      <c r="M417" s="211"/>
      <c r="N417" s="212"/>
      <c r="O417" s="212"/>
      <c r="P417" s="212"/>
      <c r="Q417" s="212"/>
      <c r="R417" s="212"/>
      <c r="S417" s="212"/>
      <c r="T417" s="21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07" t="s">
        <v>191</v>
      </c>
      <c r="AU417" s="207" t="s">
        <v>86</v>
      </c>
      <c r="AV417" s="15" t="s">
        <v>140</v>
      </c>
      <c r="AW417" s="15" t="s">
        <v>32</v>
      </c>
      <c r="AX417" s="15" t="s">
        <v>84</v>
      </c>
      <c r="AY417" s="207" t="s">
        <v>121</v>
      </c>
    </row>
    <row r="418" s="2" customFormat="1" ht="16.5" customHeight="1">
      <c r="A418" s="38"/>
      <c r="B418" s="171"/>
      <c r="C418" s="172" t="s">
        <v>761</v>
      </c>
      <c r="D418" s="172" t="s">
        <v>124</v>
      </c>
      <c r="E418" s="173" t="s">
        <v>762</v>
      </c>
      <c r="F418" s="174" t="s">
        <v>763</v>
      </c>
      <c r="G418" s="175" t="s">
        <v>343</v>
      </c>
      <c r="H418" s="176">
        <v>2578.4200000000001</v>
      </c>
      <c r="I418" s="177"/>
      <c r="J418" s="178">
        <f>ROUND(I418*H418,2)</f>
        <v>0</v>
      </c>
      <c r="K418" s="174" t="s">
        <v>149</v>
      </c>
      <c r="L418" s="39"/>
      <c r="M418" s="179" t="s">
        <v>1</v>
      </c>
      <c r="N418" s="180" t="s">
        <v>41</v>
      </c>
      <c r="O418" s="77"/>
      <c r="P418" s="181">
        <f>O418*H418</f>
        <v>0</v>
      </c>
      <c r="Q418" s="181">
        <v>0</v>
      </c>
      <c r="R418" s="181">
        <f>Q418*H418</f>
        <v>0</v>
      </c>
      <c r="S418" s="181">
        <v>0</v>
      </c>
      <c r="T418" s="182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183" t="s">
        <v>140</v>
      </c>
      <c r="AT418" s="183" t="s">
        <v>124</v>
      </c>
      <c r="AU418" s="183" t="s">
        <v>86</v>
      </c>
      <c r="AY418" s="19" t="s">
        <v>121</v>
      </c>
      <c r="BE418" s="184">
        <f>IF(N418="základní",J418,0)</f>
        <v>0</v>
      </c>
      <c r="BF418" s="184">
        <f>IF(N418="snížená",J418,0)</f>
        <v>0</v>
      </c>
      <c r="BG418" s="184">
        <f>IF(N418="zákl. přenesená",J418,0)</f>
        <v>0</v>
      </c>
      <c r="BH418" s="184">
        <f>IF(N418="sníž. přenesená",J418,0)</f>
        <v>0</v>
      </c>
      <c r="BI418" s="184">
        <f>IF(N418="nulová",J418,0)</f>
        <v>0</v>
      </c>
      <c r="BJ418" s="19" t="s">
        <v>84</v>
      </c>
      <c r="BK418" s="184">
        <f>ROUND(I418*H418,2)</f>
        <v>0</v>
      </c>
      <c r="BL418" s="19" t="s">
        <v>140</v>
      </c>
      <c r="BM418" s="183" t="s">
        <v>764</v>
      </c>
    </row>
    <row r="419" s="14" customFormat="1">
      <c r="A419" s="14"/>
      <c r="B419" s="198"/>
      <c r="C419" s="14"/>
      <c r="D419" s="191" t="s">
        <v>191</v>
      </c>
      <c r="E419" s="199" t="s">
        <v>1</v>
      </c>
      <c r="F419" s="200" t="s">
        <v>765</v>
      </c>
      <c r="G419" s="14"/>
      <c r="H419" s="201">
        <v>2578.4200000000001</v>
      </c>
      <c r="I419" s="202"/>
      <c r="J419" s="14"/>
      <c r="K419" s="14"/>
      <c r="L419" s="198"/>
      <c r="M419" s="203"/>
      <c r="N419" s="204"/>
      <c r="O419" s="204"/>
      <c r="P419" s="204"/>
      <c r="Q419" s="204"/>
      <c r="R419" s="204"/>
      <c r="S419" s="204"/>
      <c r="T419" s="20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199" t="s">
        <v>191</v>
      </c>
      <c r="AU419" s="199" t="s">
        <v>86</v>
      </c>
      <c r="AV419" s="14" t="s">
        <v>86</v>
      </c>
      <c r="AW419" s="14" t="s">
        <v>32</v>
      </c>
      <c r="AX419" s="14" t="s">
        <v>84</v>
      </c>
      <c r="AY419" s="199" t="s">
        <v>121</v>
      </c>
    </row>
    <row r="420" s="2" customFormat="1" ht="24.15" customHeight="1">
      <c r="A420" s="38"/>
      <c r="B420" s="171"/>
      <c r="C420" s="172" t="s">
        <v>766</v>
      </c>
      <c r="D420" s="172" t="s">
        <v>124</v>
      </c>
      <c r="E420" s="173" t="s">
        <v>767</v>
      </c>
      <c r="F420" s="174" t="s">
        <v>768</v>
      </c>
      <c r="G420" s="175" t="s">
        <v>343</v>
      </c>
      <c r="H420" s="176">
        <v>18.109999999999999</v>
      </c>
      <c r="I420" s="177"/>
      <c r="J420" s="178">
        <f>ROUND(I420*H420,2)</f>
        <v>0</v>
      </c>
      <c r="K420" s="174" t="s">
        <v>149</v>
      </c>
      <c r="L420" s="39"/>
      <c r="M420" s="179" t="s">
        <v>1</v>
      </c>
      <c r="N420" s="180" t="s">
        <v>41</v>
      </c>
      <c r="O420" s="77"/>
      <c r="P420" s="181">
        <f>O420*H420</f>
        <v>0</v>
      </c>
      <c r="Q420" s="181">
        <v>0</v>
      </c>
      <c r="R420" s="181">
        <f>Q420*H420</f>
        <v>0</v>
      </c>
      <c r="S420" s="181">
        <v>0</v>
      </c>
      <c r="T420" s="182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83" t="s">
        <v>140</v>
      </c>
      <c r="AT420" s="183" t="s">
        <v>124</v>
      </c>
      <c r="AU420" s="183" t="s">
        <v>86</v>
      </c>
      <c r="AY420" s="19" t="s">
        <v>121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9" t="s">
        <v>84</v>
      </c>
      <c r="BK420" s="184">
        <f>ROUND(I420*H420,2)</f>
        <v>0</v>
      </c>
      <c r="BL420" s="19" t="s">
        <v>140</v>
      </c>
      <c r="BM420" s="183" t="s">
        <v>769</v>
      </c>
    </row>
    <row r="421" s="14" customFormat="1">
      <c r="A421" s="14"/>
      <c r="B421" s="198"/>
      <c r="C421" s="14"/>
      <c r="D421" s="191" t="s">
        <v>191</v>
      </c>
      <c r="E421" s="199" t="s">
        <v>1</v>
      </c>
      <c r="F421" s="200" t="s">
        <v>770</v>
      </c>
      <c r="G421" s="14"/>
      <c r="H421" s="201">
        <v>6.1200000000000001</v>
      </c>
      <c r="I421" s="202"/>
      <c r="J421" s="14"/>
      <c r="K421" s="14"/>
      <c r="L421" s="198"/>
      <c r="M421" s="203"/>
      <c r="N421" s="204"/>
      <c r="O421" s="204"/>
      <c r="P421" s="204"/>
      <c r="Q421" s="204"/>
      <c r="R421" s="204"/>
      <c r="S421" s="204"/>
      <c r="T421" s="20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9" t="s">
        <v>191</v>
      </c>
      <c r="AU421" s="199" t="s">
        <v>86</v>
      </c>
      <c r="AV421" s="14" t="s">
        <v>86</v>
      </c>
      <c r="AW421" s="14" t="s">
        <v>32</v>
      </c>
      <c r="AX421" s="14" t="s">
        <v>76</v>
      </c>
      <c r="AY421" s="199" t="s">
        <v>121</v>
      </c>
    </row>
    <row r="422" s="14" customFormat="1">
      <c r="A422" s="14"/>
      <c r="B422" s="198"/>
      <c r="C422" s="14"/>
      <c r="D422" s="191" t="s">
        <v>191</v>
      </c>
      <c r="E422" s="199" t="s">
        <v>1</v>
      </c>
      <c r="F422" s="200" t="s">
        <v>771</v>
      </c>
      <c r="G422" s="14"/>
      <c r="H422" s="201">
        <v>1.48</v>
      </c>
      <c r="I422" s="202"/>
      <c r="J422" s="14"/>
      <c r="K422" s="14"/>
      <c r="L422" s="198"/>
      <c r="M422" s="203"/>
      <c r="N422" s="204"/>
      <c r="O422" s="204"/>
      <c r="P422" s="204"/>
      <c r="Q422" s="204"/>
      <c r="R422" s="204"/>
      <c r="S422" s="204"/>
      <c r="T422" s="20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9" t="s">
        <v>191</v>
      </c>
      <c r="AU422" s="199" t="s">
        <v>86</v>
      </c>
      <c r="AV422" s="14" t="s">
        <v>86</v>
      </c>
      <c r="AW422" s="14" t="s">
        <v>32</v>
      </c>
      <c r="AX422" s="14" t="s">
        <v>76</v>
      </c>
      <c r="AY422" s="199" t="s">
        <v>121</v>
      </c>
    </row>
    <row r="423" s="14" customFormat="1">
      <c r="A423" s="14"/>
      <c r="B423" s="198"/>
      <c r="C423" s="14"/>
      <c r="D423" s="191" t="s">
        <v>191</v>
      </c>
      <c r="E423" s="199" t="s">
        <v>1</v>
      </c>
      <c r="F423" s="200" t="s">
        <v>772</v>
      </c>
      <c r="G423" s="14"/>
      <c r="H423" s="201">
        <v>5.6900000000000004</v>
      </c>
      <c r="I423" s="202"/>
      <c r="J423" s="14"/>
      <c r="K423" s="14"/>
      <c r="L423" s="198"/>
      <c r="M423" s="203"/>
      <c r="N423" s="204"/>
      <c r="O423" s="204"/>
      <c r="P423" s="204"/>
      <c r="Q423" s="204"/>
      <c r="R423" s="204"/>
      <c r="S423" s="204"/>
      <c r="T423" s="20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199" t="s">
        <v>191</v>
      </c>
      <c r="AU423" s="199" t="s">
        <v>86</v>
      </c>
      <c r="AV423" s="14" t="s">
        <v>86</v>
      </c>
      <c r="AW423" s="14" t="s">
        <v>32</v>
      </c>
      <c r="AX423" s="14" t="s">
        <v>76</v>
      </c>
      <c r="AY423" s="199" t="s">
        <v>121</v>
      </c>
    </row>
    <row r="424" s="14" customFormat="1">
      <c r="A424" s="14"/>
      <c r="B424" s="198"/>
      <c r="C424" s="14"/>
      <c r="D424" s="191" t="s">
        <v>191</v>
      </c>
      <c r="E424" s="199" t="s">
        <v>1</v>
      </c>
      <c r="F424" s="200" t="s">
        <v>773</v>
      </c>
      <c r="G424" s="14"/>
      <c r="H424" s="201">
        <v>4.8200000000000003</v>
      </c>
      <c r="I424" s="202"/>
      <c r="J424" s="14"/>
      <c r="K424" s="14"/>
      <c r="L424" s="198"/>
      <c r="M424" s="203"/>
      <c r="N424" s="204"/>
      <c r="O424" s="204"/>
      <c r="P424" s="204"/>
      <c r="Q424" s="204"/>
      <c r="R424" s="204"/>
      <c r="S424" s="204"/>
      <c r="T424" s="20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9" t="s">
        <v>191</v>
      </c>
      <c r="AU424" s="199" t="s">
        <v>86</v>
      </c>
      <c r="AV424" s="14" t="s">
        <v>86</v>
      </c>
      <c r="AW424" s="14" t="s">
        <v>32</v>
      </c>
      <c r="AX424" s="14" t="s">
        <v>76</v>
      </c>
      <c r="AY424" s="199" t="s">
        <v>121</v>
      </c>
    </row>
    <row r="425" s="15" customFormat="1">
      <c r="A425" s="15"/>
      <c r="B425" s="206"/>
      <c r="C425" s="15"/>
      <c r="D425" s="191" t="s">
        <v>191</v>
      </c>
      <c r="E425" s="207" t="s">
        <v>1</v>
      </c>
      <c r="F425" s="208" t="s">
        <v>211</v>
      </c>
      <c r="G425" s="15"/>
      <c r="H425" s="209">
        <v>18.109999999999999</v>
      </c>
      <c r="I425" s="210"/>
      <c r="J425" s="15"/>
      <c r="K425" s="15"/>
      <c r="L425" s="206"/>
      <c r="M425" s="211"/>
      <c r="N425" s="212"/>
      <c r="O425" s="212"/>
      <c r="P425" s="212"/>
      <c r="Q425" s="212"/>
      <c r="R425" s="212"/>
      <c r="S425" s="212"/>
      <c r="T425" s="21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07" t="s">
        <v>191</v>
      </c>
      <c r="AU425" s="207" t="s">
        <v>86</v>
      </c>
      <c r="AV425" s="15" t="s">
        <v>140</v>
      </c>
      <c r="AW425" s="15" t="s">
        <v>32</v>
      </c>
      <c r="AX425" s="15" t="s">
        <v>84</v>
      </c>
      <c r="AY425" s="207" t="s">
        <v>121</v>
      </c>
    </row>
    <row r="426" s="2" customFormat="1" ht="24.15" customHeight="1">
      <c r="A426" s="38"/>
      <c r="B426" s="171"/>
      <c r="C426" s="172" t="s">
        <v>774</v>
      </c>
      <c r="D426" s="172" t="s">
        <v>124</v>
      </c>
      <c r="E426" s="173" t="s">
        <v>775</v>
      </c>
      <c r="F426" s="174" t="s">
        <v>776</v>
      </c>
      <c r="G426" s="175" t="s">
        <v>343</v>
      </c>
      <c r="H426" s="176">
        <v>30.399999999999999</v>
      </c>
      <c r="I426" s="177"/>
      <c r="J426" s="178">
        <f>ROUND(I426*H426,2)</f>
        <v>0</v>
      </c>
      <c r="K426" s="174" t="s">
        <v>149</v>
      </c>
      <c r="L426" s="39"/>
      <c r="M426" s="179" t="s">
        <v>1</v>
      </c>
      <c r="N426" s="180" t="s">
        <v>41</v>
      </c>
      <c r="O426" s="77"/>
      <c r="P426" s="181">
        <f>O426*H426</f>
        <v>0</v>
      </c>
      <c r="Q426" s="181">
        <v>0</v>
      </c>
      <c r="R426" s="181">
        <f>Q426*H426</f>
        <v>0</v>
      </c>
      <c r="S426" s="181">
        <v>0</v>
      </c>
      <c r="T426" s="182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83" t="s">
        <v>140</v>
      </c>
      <c r="AT426" s="183" t="s">
        <v>124</v>
      </c>
      <c r="AU426" s="183" t="s">
        <v>86</v>
      </c>
      <c r="AY426" s="19" t="s">
        <v>121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9" t="s">
        <v>84</v>
      </c>
      <c r="BK426" s="184">
        <f>ROUND(I426*H426,2)</f>
        <v>0</v>
      </c>
      <c r="BL426" s="19" t="s">
        <v>140</v>
      </c>
      <c r="BM426" s="183" t="s">
        <v>777</v>
      </c>
    </row>
    <row r="427" s="13" customFormat="1">
      <c r="A427" s="13"/>
      <c r="B427" s="190"/>
      <c r="C427" s="13"/>
      <c r="D427" s="191" t="s">
        <v>191</v>
      </c>
      <c r="E427" s="192" t="s">
        <v>1</v>
      </c>
      <c r="F427" s="193" t="s">
        <v>778</v>
      </c>
      <c r="G427" s="13"/>
      <c r="H427" s="192" t="s">
        <v>1</v>
      </c>
      <c r="I427" s="194"/>
      <c r="J427" s="13"/>
      <c r="K427" s="13"/>
      <c r="L427" s="190"/>
      <c r="M427" s="195"/>
      <c r="N427" s="196"/>
      <c r="O427" s="196"/>
      <c r="P427" s="196"/>
      <c r="Q427" s="196"/>
      <c r="R427" s="196"/>
      <c r="S427" s="196"/>
      <c r="T427" s="19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2" t="s">
        <v>191</v>
      </c>
      <c r="AU427" s="192" t="s">
        <v>86</v>
      </c>
      <c r="AV427" s="13" t="s">
        <v>84</v>
      </c>
      <c r="AW427" s="13" t="s">
        <v>32</v>
      </c>
      <c r="AX427" s="13" t="s">
        <v>76</v>
      </c>
      <c r="AY427" s="192" t="s">
        <v>121</v>
      </c>
    </row>
    <row r="428" s="14" customFormat="1">
      <c r="A428" s="14"/>
      <c r="B428" s="198"/>
      <c r="C428" s="14"/>
      <c r="D428" s="191" t="s">
        <v>191</v>
      </c>
      <c r="E428" s="199" t="s">
        <v>1</v>
      </c>
      <c r="F428" s="200" t="s">
        <v>770</v>
      </c>
      <c r="G428" s="14"/>
      <c r="H428" s="201">
        <v>6.1200000000000001</v>
      </c>
      <c r="I428" s="202"/>
      <c r="J428" s="14"/>
      <c r="K428" s="14"/>
      <c r="L428" s="198"/>
      <c r="M428" s="203"/>
      <c r="N428" s="204"/>
      <c r="O428" s="204"/>
      <c r="P428" s="204"/>
      <c r="Q428" s="204"/>
      <c r="R428" s="204"/>
      <c r="S428" s="204"/>
      <c r="T428" s="20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199" t="s">
        <v>191</v>
      </c>
      <c r="AU428" s="199" t="s">
        <v>86</v>
      </c>
      <c r="AV428" s="14" t="s">
        <v>86</v>
      </c>
      <c r="AW428" s="14" t="s">
        <v>32</v>
      </c>
      <c r="AX428" s="14" t="s">
        <v>76</v>
      </c>
      <c r="AY428" s="199" t="s">
        <v>121</v>
      </c>
    </row>
    <row r="429" s="14" customFormat="1">
      <c r="A429" s="14"/>
      <c r="B429" s="198"/>
      <c r="C429" s="14"/>
      <c r="D429" s="191" t="s">
        <v>191</v>
      </c>
      <c r="E429" s="199" t="s">
        <v>1</v>
      </c>
      <c r="F429" s="200" t="s">
        <v>779</v>
      </c>
      <c r="G429" s="14"/>
      <c r="H429" s="201">
        <v>1.48</v>
      </c>
      <c r="I429" s="202"/>
      <c r="J429" s="14"/>
      <c r="K429" s="14"/>
      <c r="L429" s="198"/>
      <c r="M429" s="203"/>
      <c r="N429" s="204"/>
      <c r="O429" s="204"/>
      <c r="P429" s="204"/>
      <c r="Q429" s="204"/>
      <c r="R429" s="204"/>
      <c r="S429" s="204"/>
      <c r="T429" s="20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199" t="s">
        <v>191</v>
      </c>
      <c r="AU429" s="199" t="s">
        <v>86</v>
      </c>
      <c r="AV429" s="14" t="s">
        <v>86</v>
      </c>
      <c r="AW429" s="14" t="s">
        <v>32</v>
      </c>
      <c r="AX429" s="14" t="s">
        <v>76</v>
      </c>
      <c r="AY429" s="199" t="s">
        <v>121</v>
      </c>
    </row>
    <row r="430" s="15" customFormat="1">
      <c r="A430" s="15"/>
      <c r="B430" s="206"/>
      <c r="C430" s="15"/>
      <c r="D430" s="191" t="s">
        <v>191</v>
      </c>
      <c r="E430" s="207" t="s">
        <v>1</v>
      </c>
      <c r="F430" s="208" t="s">
        <v>211</v>
      </c>
      <c r="G430" s="15"/>
      <c r="H430" s="209">
        <v>7.5999999999999996</v>
      </c>
      <c r="I430" s="210"/>
      <c r="J430" s="15"/>
      <c r="K430" s="15"/>
      <c r="L430" s="206"/>
      <c r="M430" s="211"/>
      <c r="N430" s="212"/>
      <c r="O430" s="212"/>
      <c r="P430" s="212"/>
      <c r="Q430" s="212"/>
      <c r="R430" s="212"/>
      <c r="S430" s="212"/>
      <c r="T430" s="21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07" t="s">
        <v>191</v>
      </c>
      <c r="AU430" s="207" t="s">
        <v>86</v>
      </c>
      <c r="AV430" s="15" t="s">
        <v>140</v>
      </c>
      <c r="AW430" s="15" t="s">
        <v>32</v>
      </c>
      <c r="AX430" s="15" t="s">
        <v>76</v>
      </c>
      <c r="AY430" s="207" t="s">
        <v>121</v>
      </c>
    </row>
    <row r="431" s="14" customFormat="1">
      <c r="A431" s="14"/>
      <c r="B431" s="198"/>
      <c r="C431" s="14"/>
      <c r="D431" s="191" t="s">
        <v>191</v>
      </c>
      <c r="E431" s="199" t="s">
        <v>1</v>
      </c>
      <c r="F431" s="200" t="s">
        <v>780</v>
      </c>
      <c r="G431" s="14"/>
      <c r="H431" s="201">
        <v>30.399999999999999</v>
      </c>
      <c r="I431" s="202"/>
      <c r="J431" s="14"/>
      <c r="K431" s="14"/>
      <c r="L431" s="198"/>
      <c r="M431" s="203"/>
      <c r="N431" s="204"/>
      <c r="O431" s="204"/>
      <c r="P431" s="204"/>
      <c r="Q431" s="204"/>
      <c r="R431" s="204"/>
      <c r="S431" s="204"/>
      <c r="T431" s="20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199" t="s">
        <v>191</v>
      </c>
      <c r="AU431" s="199" t="s">
        <v>86</v>
      </c>
      <c r="AV431" s="14" t="s">
        <v>86</v>
      </c>
      <c r="AW431" s="14" t="s">
        <v>32</v>
      </c>
      <c r="AX431" s="14" t="s">
        <v>84</v>
      </c>
      <c r="AY431" s="199" t="s">
        <v>121</v>
      </c>
    </row>
    <row r="432" s="2" customFormat="1" ht="24.15" customHeight="1">
      <c r="A432" s="38"/>
      <c r="B432" s="171"/>
      <c r="C432" s="172" t="s">
        <v>781</v>
      </c>
      <c r="D432" s="172" t="s">
        <v>124</v>
      </c>
      <c r="E432" s="173" t="s">
        <v>775</v>
      </c>
      <c r="F432" s="174" t="s">
        <v>776</v>
      </c>
      <c r="G432" s="175" t="s">
        <v>343</v>
      </c>
      <c r="H432" s="176">
        <v>136.63</v>
      </c>
      <c r="I432" s="177"/>
      <c r="J432" s="178">
        <f>ROUND(I432*H432,2)</f>
        <v>0</v>
      </c>
      <c r="K432" s="174" t="s">
        <v>149</v>
      </c>
      <c r="L432" s="39"/>
      <c r="M432" s="179" t="s">
        <v>1</v>
      </c>
      <c r="N432" s="180" t="s">
        <v>41</v>
      </c>
      <c r="O432" s="77"/>
      <c r="P432" s="181">
        <f>O432*H432</f>
        <v>0</v>
      </c>
      <c r="Q432" s="181">
        <v>0</v>
      </c>
      <c r="R432" s="181">
        <f>Q432*H432</f>
        <v>0</v>
      </c>
      <c r="S432" s="181">
        <v>0</v>
      </c>
      <c r="T432" s="182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183" t="s">
        <v>140</v>
      </c>
      <c r="AT432" s="183" t="s">
        <v>124</v>
      </c>
      <c r="AU432" s="183" t="s">
        <v>86</v>
      </c>
      <c r="AY432" s="19" t="s">
        <v>121</v>
      </c>
      <c r="BE432" s="184">
        <f>IF(N432="základní",J432,0)</f>
        <v>0</v>
      </c>
      <c r="BF432" s="184">
        <f>IF(N432="snížená",J432,0)</f>
        <v>0</v>
      </c>
      <c r="BG432" s="184">
        <f>IF(N432="zákl. přenesená",J432,0)</f>
        <v>0</v>
      </c>
      <c r="BH432" s="184">
        <f>IF(N432="sníž. přenesená",J432,0)</f>
        <v>0</v>
      </c>
      <c r="BI432" s="184">
        <f>IF(N432="nulová",J432,0)</f>
        <v>0</v>
      </c>
      <c r="BJ432" s="19" t="s">
        <v>84</v>
      </c>
      <c r="BK432" s="184">
        <f>ROUND(I432*H432,2)</f>
        <v>0</v>
      </c>
      <c r="BL432" s="19" t="s">
        <v>140</v>
      </c>
      <c r="BM432" s="183" t="s">
        <v>782</v>
      </c>
    </row>
    <row r="433" s="13" customFormat="1">
      <c r="A433" s="13"/>
      <c r="B433" s="190"/>
      <c r="C433" s="13"/>
      <c r="D433" s="191" t="s">
        <v>191</v>
      </c>
      <c r="E433" s="192" t="s">
        <v>1</v>
      </c>
      <c r="F433" s="193" t="s">
        <v>783</v>
      </c>
      <c r="G433" s="13"/>
      <c r="H433" s="192" t="s">
        <v>1</v>
      </c>
      <c r="I433" s="194"/>
      <c r="J433" s="13"/>
      <c r="K433" s="13"/>
      <c r="L433" s="190"/>
      <c r="M433" s="195"/>
      <c r="N433" s="196"/>
      <c r="O433" s="196"/>
      <c r="P433" s="196"/>
      <c r="Q433" s="196"/>
      <c r="R433" s="196"/>
      <c r="S433" s="196"/>
      <c r="T433" s="19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2" t="s">
        <v>191</v>
      </c>
      <c r="AU433" s="192" t="s">
        <v>86</v>
      </c>
      <c r="AV433" s="13" t="s">
        <v>84</v>
      </c>
      <c r="AW433" s="13" t="s">
        <v>32</v>
      </c>
      <c r="AX433" s="13" t="s">
        <v>76</v>
      </c>
      <c r="AY433" s="192" t="s">
        <v>121</v>
      </c>
    </row>
    <row r="434" s="14" customFormat="1">
      <c r="A434" s="14"/>
      <c r="B434" s="198"/>
      <c r="C434" s="14"/>
      <c r="D434" s="191" t="s">
        <v>191</v>
      </c>
      <c r="E434" s="199" t="s">
        <v>1</v>
      </c>
      <c r="F434" s="200" t="s">
        <v>784</v>
      </c>
      <c r="G434" s="14"/>
      <c r="H434" s="201">
        <v>73.969999999999999</v>
      </c>
      <c r="I434" s="202"/>
      <c r="J434" s="14"/>
      <c r="K434" s="14"/>
      <c r="L434" s="198"/>
      <c r="M434" s="203"/>
      <c r="N434" s="204"/>
      <c r="O434" s="204"/>
      <c r="P434" s="204"/>
      <c r="Q434" s="204"/>
      <c r="R434" s="204"/>
      <c r="S434" s="204"/>
      <c r="T434" s="20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9" t="s">
        <v>191</v>
      </c>
      <c r="AU434" s="199" t="s">
        <v>86</v>
      </c>
      <c r="AV434" s="14" t="s">
        <v>86</v>
      </c>
      <c r="AW434" s="14" t="s">
        <v>32</v>
      </c>
      <c r="AX434" s="14" t="s">
        <v>76</v>
      </c>
      <c r="AY434" s="199" t="s">
        <v>121</v>
      </c>
    </row>
    <row r="435" s="14" customFormat="1">
      <c r="A435" s="14"/>
      <c r="B435" s="198"/>
      <c r="C435" s="14"/>
      <c r="D435" s="191" t="s">
        <v>191</v>
      </c>
      <c r="E435" s="199" t="s">
        <v>1</v>
      </c>
      <c r="F435" s="200" t="s">
        <v>785</v>
      </c>
      <c r="G435" s="14"/>
      <c r="H435" s="201">
        <v>62.659999999999997</v>
      </c>
      <c r="I435" s="202"/>
      <c r="J435" s="14"/>
      <c r="K435" s="14"/>
      <c r="L435" s="198"/>
      <c r="M435" s="203"/>
      <c r="N435" s="204"/>
      <c r="O435" s="204"/>
      <c r="P435" s="204"/>
      <c r="Q435" s="204"/>
      <c r="R435" s="204"/>
      <c r="S435" s="204"/>
      <c r="T435" s="20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199" t="s">
        <v>191</v>
      </c>
      <c r="AU435" s="199" t="s">
        <v>86</v>
      </c>
      <c r="AV435" s="14" t="s">
        <v>86</v>
      </c>
      <c r="AW435" s="14" t="s">
        <v>32</v>
      </c>
      <c r="AX435" s="14" t="s">
        <v>76</v>
      </c>
      <c r="AY435" s="199" t="s">
        <v>121</v>
      </c>
    </row>
    <row r="436" s="15" customFormat="1">
      <c r="A436" s="15"/>
      <c r="B436" s="206"/>
      <c r="C436" s="15"/>
      <c r="D436" s="191" t="s">
        <v>191</v>
      </c>
      <c r="E436" s="207" t="s">
        <v>1</v>
      </c>
      <c r="F436" s="208" t="s">
        <v>211</v>
      </c>
      <c r="G436" s="15"/>
      <c r="H436" s="209">
        <v>136.63</v>
      </c>
      <c r="I436" s="210"/>
      <c r="J436" s="15"/>
      <c r="K436" s="15"/>
      <c r="L436" s="206"/>
      <c r="M436" s="211"/>
      <c r="N436" s="212"/>
      <c r="O436" s="212"/>
      <c r="P436" s="212"/>
      <c r="Q436" s="212"/>
      <c r="R436" s="212"/>
      <c r="S436" s="212"/>
      <c r="T436" s="21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07" t="s">
        <v>191</v>
      </c>
      <c r="AU436" s="207" t="s">
        <v>86</v>
      </c>
      <c r="AV436" s="15" t="s">
        <v>140</v>
      </c>
      <c r="AW436" s="15" t="s">
        <v>32</v>
      </c>
      <c r="AX436" s="15" t="s">
        <v>84</v>
      </c>
      <c r="AY436" s="207" t="s">
        <v>121</v>
      </c>
    </row>
    <row r="437" s="2" customFormat="1" ht="24.15" customHeight="1">
      <c r="A437" s="38"/>
      <c r="B437" s="171"/>
      <c r="C437" s="172" t="s">
        <v>786</v>
      </c>
      <c r="D437" s="172" t="s">
        <v>124</v>
      </c>
      <c r="E437" s="173" t="s">
        <v>787</v>
      </c>
      <c r="F437" s="174" t="s">
        <v>788</v>
      </c>
      <c r="G437" s="175" t="s">
        <v>343</v>
      </c>
      <c r="H437" s="176">
        <v>198.34</v>
      </c>
      <c r="I437" s="177"/>
      <c r="J437" s="178">
        <f>ROUND(I437*H437,2)</f>
        <v>0</v>
      </c>
      <c r="K437" s="174" t="s">
        <v>149</v>
      </c>
      <c r="L437" s="39"/>
      <c r="M437" s="179" t="s">
        <v>1</v>
      </c>
      <c r="N437" s="180" t="s">
        <v>41</v>
      </c>
      <c r="O437" s="77"/>
      <c r="P437" s="181">
        <f>O437*H437</f>
        <v>0</v>
      </c>
      <c r="Q437" s="181">
        <v>0</v>
      </c>
      <c r="R437" s="181">
        <f>Q437*H437</f>
        <v>0</v>
      </c>
      <c r="S437" s="181">
        <v>0</v>
      </c>
      <c r="T437" s="182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83" t="s">
        <v>140</v>
      </c>
      <c r="AT437" s="183" t="s">
        <v>124</v>
      </c>
      <c r="AU437" s="183" t="s">
        <v>86</v>
      </c>
      <c r="AY437" s="19" t="s">
        <v>121</v>
      </c>
      <c r="BE437" s="184">
        <f>IF(N437="základní",J437,0)</f>
        <v>0</v>
      </c>
      <c r="BF437" s="184">
        <f>IF(N437="snížená",J437,0)</f>
        <v>0</v>
      </c>
      <c r="BG437" s="184">
        <f>IF(N437="zákl. přenesená",J437,0)</f>
        <v>0</v>
      </c>
      <c r="BH437" s="184">
        <f>IF(N437="sníž. přenesená",J437,0)</f>
        <v>0</v>
      </c>
      <c r="BI437" s="184">
        <f>IF(N437="nulová",J437,0)</f>
        <v>0</v>
      </c>
      <c r="BJ437" s="19" t="s">
        <v>84</v>
      </c>
      <c r="BK437" s="184">
        <f>ROUND(I437*H437,2)</f>
        <v>0</v>
      </c>
      <c r="BL437" s="19" t="s">
        <v>140</v>
      </c>
      <c r="BM437" s="183" t="s">
        <v>789</v>
      </c>
    </row>
    <row r="438" s="14" customFormat="1">
      <c r="A438" s="14"/>
      <c r="B438" s="198"/>
      <c r="C438" s="14"/>
      <c r="D438" s="191" t="s">
        <v>191</v>
      </c>
      <c r="E438" s="199" t="s">
        <v>1</v>
      </c>
      <c r="F438" s="200" t="s">
        <v>790</v>
      </c>
      <c r="G438" s="14"/>
      <c r="H438" s="201">
        <v>198.34</v>
      </c>
      <c r="I438" s="202"/>
      <c r="J438" s="14"/>
      <c r="K438" s="14"/>
      <c r="L438" s="198"/>
      <c r="M438" s="203"/>
      <c r="N438" s="204"/>
      <c r="O438" s="204"/>
      <c r="P438" s="204"/>
      <c r="Q438" s="204"/>
      <c r="R438" s="204"/>
      <c r="S438" s="204"/>
      <c r="T438" s="20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199" t="s">
        <v>191</v>
      </c>
      <c r="AU438" s="199" t="s">
        <v>86</v>
      </c>
      <c r="AV438" s="14" t="s">
        <v>86</v>
      </c>
      <c r="AW438" s="14" t="s">
        <v>32</v>
      </c>
      <c r="AX438" s="14" t="s">
        <v>84</v>
      </c>
      <c r="AY438" s="199" t="s">
        <v>121</v>
      </c>
    </row>
    <row r="439" s="2" customFormat="1" ht="24.15" customHeight="1">
      <c r="A439" s="38"/>
      <c r="B439" s="171"/>
      <c r="C439" s="172" t="s">
        <v>791</v>
      </c>
      <c r="D439" s="172" t="s">
        <v>124</v>
      </c>
      <c r="E439" s="173" t="s">
        <v>792</v>
      </c>
      <c r="F439" s="174" t="s">
        <v>793</v>
      </c>
      <c r="G439" s="175" t="s">
        <v>343</v>
      </c>
      <c r="H439" s="176">
        <v>18.109999999999999</v>
      </c>
      <c r="I439" s="177"/>
      <c r="J439" s="178">
        <f>ROUND(I439*H439,2)</f>
        <v>0</v>
      </c>
      <c r="K439" s="174" t="s">
        <v>149</v>
      </c>
      <c r="L439" s="39"/>
      <c r="M439" s="179" t="s">
        <v>1</v>
      </c>
      <c r="N439" s="180" t="s">
        <v>41</v>
      </c>
      <c r="O439" s="77"/>
      <c r="P439" s="181">
        <f>O439*H439</f>
        <v>0</v>
      </c>
      <c r="Q439" s="181">
        <v>0</v>
      </c>
      <c r="R439" s="181">
        <f>Q439*H439</f>
        <v>0</v>
      </c>
      <c r="S439" s="181">
        <v>0</v>
      </c>
      <c r="T439" s="182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83" t="s">
        <v>140</v>
      </c>
      <c r="AT439" s="183" t="s">
        <v>124</v>
      </c>
      <c r="AU439" s="183" t="s">
        <v>86</v>
      </c>
      <c r="AY439" s="19" t="s">
        <v>121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9" t="s">
        <v>84</v>
      </c>
      <c r="BK439" s="184">
        <f>ROUND(I439*H439,2)</f>
        <v>0</v>
      </c>
      <c r="BL439" s="19" t="s">
        <v>140</v>
      </c>
      <c r="BM439" s="183" t="s">
        <v>794</v>
      </c>
    </row>
    <row r="440" s="14" customFormat="1">
      <c r="A440" s="14"/>
      <c r="B440" s="198"/>
      <c r="C440" s="14"/>
      <c r="D440" s="191" t="s">
        <v>191</v>
      </c>
      <c r="E440" s="199" t="s">
        <v>1</v>
      </c>
      <c r="F440" s="200" t="s">
        <v>795</v>
      </c>
      <c r="G440" s="14"/>
      <c r="H440" s="201">
        <v>18.109999999999999</v>
      </c>
      <c r="I440" s="202"/>
      <c r="J440" s="14"/>
      <c r="K440" s="14"/>
      <c r="L440" s="198"/>
      <c r="M440" s="203"/>
      <c r="N440" s="204"/>
      <c r="O440" s="204"/>
      <c r="P440" s="204"/>
      <c r="Q440" s="204"/>
      <c r="R440" s="204"/>
      <c r="S440" s="204"/>
      <c r="T440" s="20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199" t="s">
        <v>191</v>
      </c>
      <c r="AU440" s="199" t="s">
        <v>86</v>
      </c>
      <c r="AV440" s="14" t="s">
        <v>86</v>
      </c>
      <c r="AW440" s="14" t="s">
        <v>32</v>
      </c>
      <c r="AX440" s="14" t="s">
        <v>84</v>
      </c>
      <c r="AY440" s="199" t="s">
        <v>121</v>
      </c>
    </row>
    <row r="441" s="2" customFormat="1" ht="37.8" customHeight="1">
      <c r="A441" s="38"/>
      <c r="B441" s="171"/>
      <c r="C441" s="172" t="s">
        <v>796</v>
      </c>
      <c r="D441" s="172" t="s">
        <v>124</v>
      </c>
      <c r="E441" s="173" t="s">
        <v>797</v>
      </c>
      <c r="F441" s="174" t="s">
        <v>798</v>
      </c>
      <c r="G441" s="175" t="s">
        <v>343</v>
      </c>
      <c r="H441" s="176">
        <v>77.620000000000005</v>
      </c>
      <c r="I441" s="177"/>
      <c r="J441" s="178">
        <f>ROUND(I441*H441,2)</f>
        <v>0</v>
      </c>
      <c r="K441" s="174" t="s">
        <v>149</v>
      </c>
      <c r="L441" s="39"/>
      <c r="M441" s="179" t="s">
        <v>1</v>
      </c>
      <c r="N441" s="180" t="s">
        <v>41</v>
      </c>
      <c r="O441" s="77"/>
      <c r="P441" s="181">
        <f>O441*H441</f>
        <v>0</v>
      </c>
      <c r="Q441" s="181">
        <v>0</v>
      </c>
      <c r="R441" s="181">
        <f>Q441*H441</f>
        <v>0</v>
      </c>
      <c r="S441" s="181">
        <v>0</v>
      </c>
      <c r="T441" s="182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183" t="s">
        <v>140</v>
      </c>
      <c r="AT441" s="183" t="s">
        <v>124</v>
      </c>
      <c r="AU441" s="183" t="s">
        <v>86</v>
      </c>
      <c r="AY441" s="19" t="s">
        <v>121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9" t="s">
        <v>84</v>
      </c>
      <c r="BK441" s="184">
        <f>ROUND(I441*H441,2)</f>
        <v>0</v>
      </c>
      <c r="BL441" s="19" t="s">
        <v>140</v>
      </c>
      <c r="BM441" s="183" t="s">
        <v>799</v>
      </c>
    </row>
    <row r="442" s="14" customFormat="1">
      <c r="A442" s="14"/>
      <c r="B442" s="198"/>
      <c r="C442" s="14"/>
      <c r="D442" s="191" t="s">
        <v>191</v>
      </c>
      <c r="E442" s="199" t="s">
        <v>1</v>
      </c>
      <c r="F442" s="200" t="s">
        <v>800</v>
      </c>
      <c r="G442" s="14"/>
      <c r="H442" s="201">
        <v>77.620000000000005</v>
      </c>
      <c r="I442" s="202"/>
      <c r="J442" s="14"/>
      <c r="K442" s="14"/>
      <c r="L442" s="198"/>
      <c r="M442" s="203"/>
      <c r="N442" s="204"/>
      <c r="O442" s="204"/>
      <c r="P442" s="204"/>
      <c r="Q442" s="204"/>
      <c r="R442" s="204"/>
      <c r="S442" s="204"/>
      <c r="T442" s="20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99" t="s">
        <v>191</v>
      </c>
      <c r="AU442" s="199" t="s">
        <v>86</v>
      </c>
      <c r="AV442" s="14" t="s">
        <v>86</v>
      </c>
      <c r="AW442" s="14" t="s">
        <v>32</v>
      </c>
      <c r="AX442" s="14" t="s">
        <v>84</v>
      </c>
      <c r="AY442" s="199" t="s">
        <v>121</v>
      </c>
    </row>
    <row r="443" s="2" customFormat="1" ht="37.8" customHeight="1">
      <c r="A443" s="38"/>
      <c r="B443" s="171"/>
      <c r="C443" s="172" t="s">
        <v>801</v>
      </c>
      <c r="D443" s="172" t="s">
        <v>124</v>
      </c>
      <c r="E443" s="173" t="s">
        <v>802</v>
      </c>
      <c r="F443" s="174" t="s">
        <v>803</v>
      </c>
      <c r="G443" s="175" t="s">
        <v>343</v>
      </c>
      <c r="H443" s="176">
        <v>4.8200000000000003</v>
      </c>
      <c r="I443" s="177"/>
      <c r="J443" s="178">
        <f>ROUND(I443*H443,2)</f>
        <v>0</v>
      </c>
      <c r="K443" s="174" t="s">
        <v>149</v>
      </c>
      <c r="L443" s="39"/>
      <c r="M443" s="179" t="s">
        <v>1</v>
      </c>
      <c r="N443" s="180" t="s">
        <v>41</v>
      </c>
      <c r="O443" s="77"/>
      <c r="P443" s="181">
        <f>O443*H443</f>
        <v>0</v>
      </c>
      <c r="Q443" s="181">
        <v>0</v>
      </c>
      <c r="R443" s="181">
        <f>Q443*H443</f>
        <v>0</v>
      </c>
      <c r="S443" s="181">
        <v>0</v>
      </c>
      <c r="T443" s="182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3" t="s">
        <v>140</v>
      </c>
      <c r="AT443" s="183" t="s">
        <v>124</v>
      </c>
      <c r="AU443" s="183" t="s">
        <v>86</v>
      </c>
      <c r="AY443" s="19" t="s">
        <v>121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9" t="s">
        <v>84</v>
      </c>
      <c r="BK443" s="184">
        <f>ROUND(I443*H443,2)</f>
        <v>0</v>
      </c>
      <c r="BL443" s="19" t="s">
        <v>140</v>
      </c>
      <c r="BM443" s="183" t="s">
        <v>804</v>
      </c>
    </row>
    <row r="444" s="14" customFormat="1">
      <c r="A444" s="14"/>
      <c r="B444" s="198"/>
      <c r="C444" s="14"/>
      <c r="D444" s="191" t="s">
        <v>191</v>
      </c>
      <c r="E444" s="199" t="s">
        <v>1</v>
      </c>
      <c r="F444" s="200" t="s">
        <v>805</v>
      </c>
      <c r="G444" s="14"/>
      <c r="H444" s="201">
        <v>4.8200000000000003</v>
      </c>
      <c r="I444" s="202"/>
      <c r="J444" s="14"/>
      <c r="K444" s="14"/>
      <c r="L444" s="198"/>
      <c r="M444" s="203"/>
      <c r="N444" s="204"/>
      <c r="O444" s="204"/>
      <c r="P444" s="204"/>
      <c r="Q444" s="204"/>
      <c r="R444" s="204"/>
      <c r="S444" s="204"/>
      <c r="T444" s="20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199" t="s">
        <v>191</v>
      </c>
      <c r="AU444" s="199" t="s">
        <v>86</v>
      </c>
      <c r="AV444" s="14" t="s">
        <v>86</v>
      </c>
      <c r="AW444" s="14" t="s">
        <v>32</v>
      </c>
      <c r="AX444" s="14" t="s">
        <v>84</v>
      </c>
      <c r="AY444" s="199" t="s">
        <v>121</v>
      </c>
    </row>
    <row r="445" s="2" customFormat="1" ht="44.25" customHeight="1">
      <c r="A445" s="38"/>
      <c r="B445" s="171"/>
      <c r="C445" s="172" t="s">
        <v>806</v>
      </c>
      <c r="D445" s="172" t="s">
        <v>124</v>
      </c>
      <c r="E445" s="173" t="s">
        <v>807</v>
      </c>
      <c r="F445" s="174" t="s">
        <v>808</v>
      </c>
      <c r="G445" s="175" t="s">
        <v>343</v>
      </c>
      <c r="H445" s="176">
        <v>124.27</v>
      </c>
      <c r="I445" s="177"/>
      <c r="J445" s="178">
        <f>ROUND(I445*H445,2)</f>
        <v>0</v>
      </c>
      <c r="K445" s="174" t="s">
        <v>149</v>
      </c>
      <c r="L445" s="39"/>
      <c r="M445" s="179" t="s">
        <v>1</v>
      </c>
      <c r="N445" s="180" t="s">
        <v>41</v>
      </c>
      <c r="O445" s="77"/>
      <c r="P445" s="181">
        <f>O445*H445</f>
        <v>0</v>
      </c>
      <c r="Q445" s="181">
        <v>0</v>
      </c>
      <c r="R445" s="181">
        <f>Q445*H445</f>
        <v>0</v>
      </c>
      <c r="S445" s="181">
        <v>0</v>
      </c>
      <c r="T445" s="182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83" t="s">
        <v>140</v>
      </c>
      <c r="AT445" s="183" t="s">
        <v>124</v>
      </c>
      <c r="AU445" s="183" t="s">
        <v>86</v>
      </c>
      <c r="AY445" s="19" t="s">
        <v>121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9" t="s">
        <v>84</v>
      </c>
      <c r="BK445" s="184">
        <f>ROUND(I445*H445,2)</f>
        <v>0</v>
      </c>
      <c r="BL445" s="19" t="s">
        <v>140</v>
      </c>
      <c r="BM445" s="183" t="s">
        <v>809</v>
      </c>
    </row>
    <row r="446" s="14" customFormat="1">
      <c r="A446" s="14"/>
      <c r="B446" s="198"/>
      <c r="C446" s="14"/>
      <c r="D446" s="191" t="s">
        <v>191</v>
      </c>
      <c r="E446" s="199" t="s">
        <v>1</v>
      </c>
      <c r="F446" s="200" t="s">
        <v>758</v>
      </c>
      <c r="G446" s="14"/>
      <c r="H446" s="201">
        <v>124.27</v>
      </c>
      <c r="I446" s="202"/>
      <c r="J446" s="14"/>
      <c r="K446" s="14"/>
      <c r="L446" s="198"/>
      <c r="M446" s="203"/>
      <c r="N446" s="204"/>
      <c r="O446" s="204"/>
      <c r="P446" s="204"/>
      <c r="Q446" s="204"/>
      <c r="R446" s="204"/>
      <c r="S446" s="204"/>
      <c r="T446" s="20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9" t="s">
        <v>191</v>
      </c>
      <c r="AU446" s="199" t="s">
        <v>86</v>
      </c>
      <c r="AV446" s="14" t="s">
        <v>86</v>
      </c>
      <c r="AW446" s="14" t="s">
        <v>32</v>
      </c>
      <c r="AX446" s="14" t="s">
        <v>84</v>
      </c>
      <c r="AY446" s="199" t="s">
        <v>121</v>
      </c>
    </row>
    <row r="447" s="2" customFormat="1" ht="44.25" customHeight="1">
      <c r="A447" s="38"/>
      <c r="B447" s="171"/>
      <c r="C447" s="172" t="s">
        <v>810</v>
      </c>
      <c r="D447" s="172" t="s">
        <v>124</v>
      </c>
      <c r="E447" s="173" t="s">
        <v>811</v>
      </c>
      <c r="F447" s="174" t="s">
        <v>812</v>
      </c>
      <c r="G447" s="175" t="s">
        <v>343</v>
      </c>
      <c r="H447" s="176">
        <v>2.1400000000000001</v>
      </c>
      <c r="I447" s="177"/>
      <c r="J447" s="178">
        <f>ROUND(I447*H447,2)</f>
        <v>0</v>
      </c>
      <c r="K447" s="174" t="s">
        <v>149</v>
      </c>
      <c r="L447" s="39"/>
      <c r="M447" s="179" t="s">
        <v>1</v>
      </c>
      <c r="N447" s="180" t="s">
        <v>41</v>
      </c>
      <c r="O447" s="77"/>
      <c r="P447" s="181">
        <f>O447*H447</f>
        <v>0</v>
      </c>
      <c r="Q447" s="181">
        <v>0</v>
      </c>
      <c r="R447" s="181">
        <f>Q447*H447</f>
        <v>0</v>
      </c>
      <c r="S447" s="181">
        <v>0</v>
      </c>
      <c r="T447" s="182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183" t="s">
        <v>140</v>
      </c>
      <c r="AT447" s="183" t="s">
        <v>124</v>
      </c>
      <c r="AU447" s="183" t="s">
        <v>86</v>
      </c>
      <c r="AY447" s="19" t="s">
        <v>121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19" t="s">
        <v>84</v>
      </c>
      <c r="BK447" s="184">
        <f>ROUND(I447*H447,2)</f>
        <v>0</v>
      </c>
      <c r="BL447" s="19" t="s">
        <v>140</v>
      </c>
      <c r="BM447" s="183" t="s">
        <v>813</v>
      </c>
    </row>
    <row r="448" s="14" customFormat="1">
      <c r="A448" s="14"/>
      <c r="B448" s="198"/>
      <c r="C448" s="14"/>
      <c r="D448" s="191" t="s">
        <v>191</v>
      </c>
      <c r="E448" s="199" t="s">
        <v>1</v>
      </c>
      <c r="F448" s="200" t="s">
        <v>760</v>
      </c>
      <c r="G448" s="14"/>
      <c r="H448" s="201">
        <v>2.1400000000000001</v>
      </c>
      <c r="I448" s="202"/>
      <c r="J448" s="14"/>
      <c r="K448" s="14"/>
      <c r="L448" s="198"/>
      <c r="M448" s="203"/>
      <c r="N448" s="204"/>
      <c r="O448" s="204"/>
      <c r="P448" s="204"/>
      <c r="Q448" s="204"/>
      <c r="R448" s="204"/>
      <c r="S448" s="204"/>
      <c r="T448" s="20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99" t="s">
        <v>191</v>
      </c>
      <c r="AU448" s="199" t="s">
        <v>86</v>
      </c>
      <c r="AV448" s="14" t="s">
        <v>86</v>
      </c>
      <c r="AW448" s="14" t="s">
        <v>32</v>
      </c>
      <c r="AX448" s="14" t="s">
        <v>84</v>
      </c>
      <c r="AY448" s="199" t="s">
        <v>121</v>
      </c>
    </row>
    <row r="449" s="12" customFormat="1" ht="22.8" customHeight="1">
      <c r="A449" s="12"/>
      <c r="B449" s="158"/>
      <c r="C449" s="12"/>
      <c r="D449" s="159" t="s">
        <v>75</v>
      </c>
      <c r="E449" s="169" t="s">
        <v>814</v>
      </c>
      <c r="F449" s="169" t="s">
        <v>815</v>
      </c>
      <c r="G449" s="12"/>
      <c r="H449" s="12"/>
      <c r="I449" s="161"/>
      <c r="J449" s="170">
        <f>BK449</f>
        <v>0</v>
      </c>
      <c r="K449" s="12"/>
      <c r="L449" s="158"/>
      <c r="M449" s="163"/>
      <c r="N449" s="164"/>
      <c r="O449" s="164"/>
      <c r="P449" s="165">
        <f>P450</f>
        <v>0</v>
      </c>
      <c r="Q449" s="164"/>
      <c r="R449" s="165">
        <f>R450</f>
        <v>0</v>
      </c>
      <c r="S449" s="164"/>
      <c r="T449" s="166">
        <f>T450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159" t="s">
        <v>84</v>
      </c>
      <c r="AT449" s="167" t="s">
        <v>75</v>
      </c>
      <c r="AU449" s="167" t="s">
        <v>84</v>
      </c>
      <c r="AY449" s="159" t="s">
        <v>121</v>
      </c>
      <c r="BK449" s="168">
        <f>BK450</f>
        <v>0</v>
      </c>
    </row>
    <row r="450" s="2" customFormat="1" ht="24.15" customHeight="1">
      <c r="A450" s="38"/>
      <c r="B450" s="171"/>
      <c r="C450" s="172" t="s">
        <v>816</v>
      </c>
      <c r="D450" s="172" t="s">
        <v>124</v>
      </c>
      <c r="E450" s="173" t="s">
        <v>817</v>
      </c>
      <c r="F450" s="174" t="s">
        <v>818</v>
      </c>
      <c r="G450" s="175" t="s">
        <v>343</v>
      </c>
      <c r="H450" s="176">
        <v>261.51900000000001</v>
      </c>
      <c r="I450" s="177"/>
      <c r="J450" s="178">
        <f>ROUND(I450*H450,2)</f>
        <v>0</v>
      </c>
      <c r="K450" s="174" t="s">
        <v>149</v>
      </c>
      <c r="L450" s="39"/>
      <c r="M450" s="179" t="s">
        <v>1</v>
      </c>
      <c r="N450" s="180" t="s">
        <v>41</v>
      </c>
      <c r="O450" s="77"/>
      <c r="P450" s="181">
        <f>O450*H450</f>
        <v>0</v>
      </c>
      <c r="Q450" s="181">
        <v>0</v>
      </c>
      <c r="R450" s="181">
        <f>Q450*H450</f>
        <v>0</v>
      </c>
      <c r="S450" s="181">
        <v>0</v>
      </c>
      <c r="T450" s="182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83" t="s">
        <v>272</v>
      </c>
      <c r="AT450" s="183" t="s">
        <v>124</v>
      </c>
      <c r="AU450" s="183" t="s">
        <v>86</v>
      </c>
      <c r="AY450" s="19" t="s">
        <v>121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19" t="s">
        <v>84</v>
      </c>
      <c r="BK450" s="184">
        <f>ROUND(I450*H450,2)</f>
        <v>0</v>
      </c>
      <c r="BL450" s="19" t="s">
        <v>272</v>
      </c>
      <c r="BM450" s="183" t="s">
        <v>819</v>
      </c>
    </row>
    <row r="451" s="12" customFormat="1" ht="25.92" customHeight="1">
      <c r="A451" s="12"/>
      <c r="B451" s="158"/>
      <c r="C451" s="12"/>
      <c r="D451" s="159" t="s">
        <v>75</v>
      </c>
      <c r="E451" s="160" t="s">
        <v>820</v>
      </c>
      <c r="F451" s="160" t="s">
        <v>821</v>
      </c>
      <c r="G451" s="12"/>
      <c r="H451" s="12"/>
      <c r="I451" s="161"/>
      <c r="J451" s="162">
        <f>BK451</f>
        <v>0</v>
      </c>
      <c r="K451" s="12"/>
      <c r="L451" s="158"/>
      <c r="M451" s="163"/>
      <c r="N451" s="164"/>
      <c r="O451" s="164"/>
      <c r="P451" s="165">
        <f>P452+P461</f>
        <v>0</v>
      </c>
      <c r="Q451" s="164"/>
      <c r="R451" s="165">
        <f>R452+R461</f>
        <v>0.039766599999999992</v>
      </c>
      <c r="S451" s="164"/>
      <c r="T451" s="166">
        <f>T452+T461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159" t="s">
        <v>86</v>
      </c>
      <c r="AT451" s="167" t="s">
        <v>75</v>
      </c>
      <c r="AU451" s="167" t="s">
        <v>76</v>
      </c>
      <c r="AY451" s="159" t="s">
        <v>121</v>
      </c>
      <c r="BK451" s="168">
        <f>BK452+BK461</f>
        <v>0</v>
      </c>
    </row>
    <row r="452" s="12" customFormat="1" ht="22.8" customHeight="1">
      <c r="A452" s="12"/>
      <c r="B452" s="158"/>
      <c r="C452" s="12"/>
      <c r="D452" s="159" t="s">
        <v>75</v>
      </c>
      <c r="E452" s="169" t="s">
        <v>822</v>
      </c>
      <c r="F452" s="169" t="s">
        <v>823</v>
      </c>
      <c r="G452" s="12"/>
      <c r="H452" s="12"/>
      <c r="I452" s="161"/>
      <c r="J452" s="170">
        <f>BK452</f>
        <v>0</v>
      </c>
      <c r="K452" s="12"/>
      <c r="L452" s="158"/>
      <c r="M452" s="163"/>
      <c r="N452" s="164"/>
      <c r="O452" s="164"/>
      <c r="P452" s="165">
        <f>SUM(P453:P460)</f>
        <v>0</v>
      </c>
      <c r="Q452" s="164"/>
      <c r="R452" s="165">
        <f>SUM(R453:R460)</f>
        <v>0.032266599999999993</v>
      </c>
      <c r="S452" s="164"/>
      <c r="T452" s="166">
        <f>SUM(T453:T460)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59" t="s">
        <v>86</v>
      </c>
      <c r="AT452" s="167" t="s">
        <v>75</v>
      </c>
      <c r="AU452" s="167" t="s">
        <v>84</v>
      </c>
      <c r="AY452" s="159" t="s">
        <v>121</v>
      </c>
      <c r="BK452" s="168">
        <f>SUM(BK453:BK460)</f>
        <v>0</v>
      </c>
    </row>
    <row r="453" s="2" customFormat="1" ht="24.15" customHeight="1">
      <c r="A453" s="38"/>
      <c r="B453" s="171"/>
      <c r="C453" s="172" t="s">
        <v>824</v>
      </c>
      <c r="D453" s="172" t="s">
        <v>124</v>
      </c>
      <c r="E453" s="173" t="s">
        <v>825</v>
      </c>
      <c r="F453" s="174" t="s">
        <v>826</v>
      </c>
      <c r="G453" s="175" t="s">
        <v>189</v>
      </c>
      <c r="H453" s="176">
        <v>4.9500000000000002</v>
      </c>
      <c r="I453" s="177"/>
      <c r="J453" s="178">
        <f>ROUND(I453*H453,2)</f>
        <v>0</v>
      </c>
      <c r="K453" s="174" t="s">
        <v>149</v>
      </c>
      <c r="L453" s="39"/>
      <c r="M453" s="179" t="s">
        <v>1</v>
      </c>
      <c r="N453" s="180" t="s">
        <v>41</v>
      </c>
      <c r="O453" s="77"/>
      <c r="P453" s="181">
        <f>O453*H453</f>
        <v>0</v>
      </c>
      <c r="Q453" s="181">
        <v>0</v>
      </c>
      <c r="R453" s="181">
        <f>Q453*H453</f>
        <v>0</v>
      </c>
      <c r="S453" s="181">
        <v>0</v>
      </c>
      <c r="T453" s="182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183" t="s">
        <v>272</v>
      </c>
      <c r="AT453" s="183" t="s">
        <v>124</v>
      </c>
      <c r="AU453" s="183" t="s">
        <v>86</v>
      </c>
      <c r="AY453" s="19" t="s">
        <v>121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19" t="s">
        <v>84</v>
      </c>
      <c r="BK453" s="184">
        <f>ROUND(I453*H453,2)</f>
        <v>0</v>
      </c>
      <c r="BL453" s="19" t="s">
        <v>272</v>
      </c>
      <c r="BM453" s="183" t="s">
        <v>827</v>
      </c>
    </row>
    <row r="454" s="14" customFormat="1">
      <c r="A454" s="14"/>
      <c r="B454" s="198"/>
      <c r="C454" s="14"/>
      <c r="D454" s="191" t="s">
        <v>191</v>
      </c>
      <c r="E454" s="199" t="s">
        <v>1</v>
      </c>
      <c r="F454" s="200" t="s">
        <v>828</v>
      </c>
      <c r="G454" s="14"/>
      <c r="H454" s="201">
        <v>4.9500000000000002</v>
      </c>
      <c r="I454" s="202"/>
      <c r="J454" s="14"/>
      <c r="K454" s="14"/>
      <c r="L454" s="198"/>
      <c r="M454" s="203"/>
      <c r="N454" s="204"/>
      <c r="O454" s="204"/>
      <c r="P454" s="204"/>
      <c r="Q454" s="204"/>
      <c r="R454" s="204"/>
      <c r="S454" s="204"/>
      <c r="T454" s="20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199" t="s">
        <v>191</v>
      </c>
      <c r="AU454" s="199" t="s">
        <v>86</v>
      </c>
      <c r="AV454" s="14" t="s">
        <v>86</v>
      </c>
      <c r="AW454" s="14" t="s">
        <v>32</v>
      </c>
      <c r="AX454" s="14" t="s">
        <v>84</v>
      </c>
      <c r="AY454" s="199" t="s">
        <v>121</v>
      </c>
    </row>
    <row r="455" s="2" customFormat="1" ht="24.15" customHeight="1">
      <c r="A455" s="38"/>
      <c r="B455" s="171"/>
      <c r="C455" s="222" t="s">
        <v>829</v>
      </c>
      <c r="D455" s="222" t="s">
        <v>375</v>
      </c>
      <c r="E455" s="223" t="s">
        <v>830</v>
      </c>
      <c r="F455" s="224" t="s">
        <v>831</v>
      </c>
      <c r="G455" s="225" t="s">
        <v>189</v>
      </c>
      <c r="H455" s="226">
        <v>5.1980000000000004</v>
      </c>
      <c r="I455" s="227"/>
      <c r="J455" s="228">
        <f>ROUND(I455*H455,2)</f>
        <v>0</v>
      </c>
      <c r="K455" s="224" t="s">
        <v>149</v>
      </c>
      <c r="L455" s="229"/>
      <c r="M455" s="230" t="s">
        <v>1</v>
      </c>
      <c r="N455" s="231" t="s">
        <v>41</v>
      </c>
      <c r="O455" s="77"/>
      <c r="P455" s="181">
        <f>O455*H455</f>
        <v>0</v>
      </c>
      <c r="Q455" s="181">
        <v>0.0016999999999999999</v>
      </c>
      <c r="R455" s="181">
        <f>Q455*H455</f>
        <v>0.0088366</v>
      </c>
      <c r="S455" s="181">
        <v>0</v>
      </c>
      <c r="T455" s="182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3" t="s">
        <v>369</v>
      </c>
      <c r="AT455" s="183" t="s">
        <v>375</v>
      </c>
      <c r="AU455" s="183" t="s">
        <v>86</v>
      </c>
      <c r="AY455" s="19" t="s">
        <v>121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9" t="s">
        <v>84</v>
      </c>
      <c r="BK455" s="184">
        <f>ROUND(I455*H455,2)</f>
        <v>0</v>
      </c>
      <c r="BL455" s="19" t="s">
        <v>272</v>
      </c>
      <c r="BM455" s="183" t="s">
        <v>832</v>
      </c>
    </row>
    <row r="456" s="14" customFormat="1">
      <c r="A456" s="14"/>
      <c r="B456" s="198"/>
      <c r="C456" s="14"/>
      <c r="D456" s="191" t="s">
        <v>191</v>
      </c>
      <c r="E456" s="199" t="s">
        <v>1</v>
      </c>
      <c r="F456" s="200" t="s">
        <v>833</v>
      </c>
      <c r="G456" s="14"/>
      <c r="H456" s="201">
        <v>5.1980000000000004</v>
      </c>
      <c r="I456" s="202"/>
      <c r="J456" s="14"/>
      <c r="K456" s="14"/>
      <c r="L456" s="198"/>
      <c r="M456" s="203"/>
      <c r="N456" s="204"/>
      <c r="O456" s="204"/>
      <c r="P456" s="204"/>
      <c r="Q456" s="204"/>
      <c r="R456" s="204"/>
      <c r="S456" s="204"/>
      <c r="T456" s="20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9" t="s">
        <v>191</v>
      </c>
      <c r="AU456" s="199" t="s">
        <v>86</v>
      </c>
      <c r="AV456" s="14" t="s">
        <v>86</v>
      </c>
      <c r="AW456" s="14" t="s">
        <v>32</v>
      </c>
      <c r="AX456" s="14" t="s">
        <v>84</v>
      </c>
      <c r="AY456" s="199" t="s">
        <v>121</v>
      </c>
    </row>
    <row r="457" s="2" customFormat="1" ht="24.15" customHeight="1">
      <c r="A457" s="38"/>
      <c r="B457" s="171"/>
      <c r="C457" s="172" t="s">
        <v>834</v>
      </c>
      <c r="D457" s="172" t="s">
        <v>124</v>
      </c>
      <c r="E457" s="173" t="s">
        <v>835</v>
      </c>
      <c r="F457" s="174" t="s">
        <v>836</v>
      </c>
      <c r="G457" s="175" t="s">
        <v>189</v>
      </c>
      <c r="H457" s="176">
        <v>66</v>
      </c>
      <c r="I457" s="177"/>
      <c r="J457" s="178">
        <f>ROUND(I457*H457,2)</f>
        <v>0</v>
      </c>
      <c r="K457" s="174" t="s">
        <v>149</v>
      </c>
      <c r="L457" s="39"/>
      <c r="M457" s="179" t="s">
        <v>1</v>
      </c>
      <c r="N457" s="180" t="s">
        <v>41</v>
      </c>
      <c r="O457" s="77"/>
      <c r="P457" s="181">
        <f>O457*H457</f>
        <v>0</v>
      </c>
      <c r="Q457" s="181">
        <v>4.0000000000000003E-05</v>
      </c>
      <c r="R457" s="181">
        <f>Q457*H457</f>
        <v>0.0026400000000000004</v>
      </c>
      <c r="S457" s="181">
        <v>0</v>
      </c>
      <c r="T457" s="182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83" t="s">
        <v>272</v>
      </c>
      <c r="AT457" s="183" t="s">
        <v>124</v>
      </c>
      <c r="AU457" s="183" t="s">
        <v>86</v>
      </c>
      <c r="AY457" s="19" t="s">
        <v>121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19" t="s">
        <v>84</v>
      </c>
      <c r="BK457" s="184">
        <f>ROUND(I457*H457,2)</f>
        <v>0</v>
      </c>
      <c r="BL457" s="19" t="s">
        <v>272</v>
      </c>
      <c r="BM457" s="183" t="s">
        <v>837</v>
      </c>
    </row>
    <row r="458" s="14" customFormat="1">
      <c r="A458" s="14"/>
      <c r="B458" s="198"/>
      <c r="C458" s="14"/>
      <c r="D458" s="191" t="s">
        <v>191</v>
      </c>
      <c r="E458" s="199" t="s">
        <v>1</v>
      </c>
      <c r="F458" s="200" t="s">
        <v>838</v>
      </c>
      <c r="G458" s="14"/>
      <c r="H458" s="201">
        <v>66</v>
      </c>
      <c r="I458" s="202"/>
      <c r="J458" s="14"/>
      <c r="K458" s="14"/>
      <c r="L458" s="198"/>
      <c r="M458" s="203"/>
      <c r="N458" s="204"/>
      <c r="O458" s="204"/>
      <c r="P458" s="204"/>
      <c r="Q458" s="204"/>
      <c r="R458" s="204"/>
      <c r="S458" s="204"/>
      <c r="T458" s="20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9" t="s">
        <v>191</v>
      </c>
      <c r="AU458" s="199" t="s">
        <v>86</v>
      </c>
      <c r="AV458" s="14" t="s">
        <v>86</v>
      </c>
      <c r="AW458" s="14" t="s">
        <v>32</v>
      </c>
      <c r="AX458" s="14" t="s">
        <v>84</v>
      </c>
      <c r="AY458" s="199" t="s">
        <v>121</v>
      </c>
    </row>
    <row r="459" s="2" customFormat="1" ht="24.15" customHeight="1">
      <c r="A459" s="38"/>
      <c r="B459" s="171"/>
      <c r="C459" s="222" t="s">
        <v>839</v>
      </c>
      <c r="D459" s="222" t="s">
        <v>375</v>
      </c>
      <c r="E459" s="223" t="s">
        <v>840</v>
      </c>
      <c r="F459" s="224" t="s">
        <v>841</v>
      </c>
      <c r="G459" s="225" t="s">
        <v>189</v>
      </c>
      <c r="H459" s="226">
        <v>69.299999999999997</v>
      </c>
      <c r="I459" s="227"/>
      <c r="J459" s="228">
        <f>ROUND(I459*H459,2)</f>
        <v>0</v>
      </c>
      <c r="K459" s="224" t="s">
        <v>149</v>
      </c>
      <c r="L459" s="229"/>
      <c r="M459" s="230" t="s">
        <v>1</v>
      </c>
      <c r="N459" s="231" t="s">
        <v>41</v>
      </c>
      <c r="O459" s="77"/>
      <c r="P459" s="181">
        <f>O459*H459</f>
        <v>0</v>
      </c>
      <c r="Q459" s="181">
        <v>0.00029999999999999997</v>
      </c>
      <c r="R459" s="181">
        <f>Q459*H459</f>
        <v>0.020789999999999996</v>
      </c>
      <c r="S459" s="181">
        <v>0</v>
      </c>
      <c r="T459" s="182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183" t="s">
        <v>369</v>
      </c>
      <c r="AT459" s="183" t="s">
        <v>375</v>
      </c>
      <c r="AU459" s="183" t="s">
        <v>86</v>
      </c>
      <c r="AY459" s="19" t="s">
        <v>121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19" t="s">
        <v>84</v>
      </c>
      <c r="BK459" s="184">
        <f>ROUND(I459*H459,2)</f>
        <v>0</v>
      </c>
      <c r="BL459" s="19" t="s">
        <v>272</v>
      </c>
      <c r="BM459" s="183" t="s">
        <v>842</v>
      </c>
    </row>
    <row r="460" s="14" customFormat="1">
      <c r="A460" s="14"/>
      <c r="B460" s="198"/>
      <c r="C460" s="14"/>
      <c r="D460" s="191" t="s">
        <v>191</v>
      </c>
      <c r="E460" s="199" t="s">
        <v>1</v>
      </c>
      <c r="F460" s="200" t="s">
        <v>843</v>
      </c>
      <c r="G460" s="14"/>
      <c r="H460" s="201">
        <v>69.299999999999997</v>
      </c>
      <c r="I460" s="202"/>
      <c r="J460" s="14"/>
      <c r="K460" s="14"/>
      <c r="L460" s="198"/>
      <c r="M460" s="203"/>
      <c r="N460" s="204"/>
      <c r="O460" s="204"/>
      <c r="P460" s="204"/>
      <c r="Q460" s="204"/>
      <c r="R460" s="204"/>
      <c r="S460" s="204"/>
      <c r="T460" s="20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9" t="s">
        <v>191</v>
      </c>
      <c r="AU460" s="199" t="s">
        <v>86</v>
      </c>
      <c r="AV460" s="14" t="s">
        <v>86</v>
      </c>
      <c r="AW460" s="14" t="s">
        <v>32</v>
      </c>
      <c r="AX460" s="14" t="s">
        <v>84</v>
      </c>
      <c r="AY460" s="199" t="s">
        <v>121</v>
      </c>
    </row>
    <row r="461" s="12" customFormat="1" ht="22.8" customHeight="1">
      <c r="A461" s="12"/>
      <c r="B461" s="158"/>
      <c r="C461" s="12"/>
      <c r="D461" s="159" t="s">
        <v>75</v>
      </c>
      <c r="E461" s="169" t="s">
        <v>844</v>
      </c>
      <c r="F461" s="169" t="s">
        <v>845</v>
      </c>
      <c r="G461" s="12"/>
      <c r="H461" s="12"/>
      <c r="I461" s="161"/>
      <c r="J461" s="170">
        <f>BK461</f>
        <v>0</v>
      </c>
      <c r="K461" s="12"/>
      <c r="L461" s="158"/>
      <c r="M461" s="163"/>
      <c r="N461" s="164"/>
      <c r="O461" s="164"/>
      <c r="P461" s="165">
        <f>SUM(P462:P463)</f>
        <v>0</v>
      </c>
      <c r="Q461" s="164"/>
      <c r="R461" s="165">
        <f>SUM(R462:R463)</f>
        <v>0.0074999999999999997</v>
      </c>
      <c r="S461" s="164"/>
      <c r="T461" s="166">
        <f>SUM(T462:T463)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159" t="s">
        <v>86</v>
      </c>
      <c r="AT461" s="167" t="s">
        <v>75</v>
      </c>
      <c r="AU461" s="167" t="s">
        <v>84</v>
      </c>
      <c r="AY461" s="159" t="s">
        <v>121</v>
      </c>
      <c r="BK461" s="168">
        <f>SUM(BK462:BK463)</f>
        <v>0</v>
      </c>
    </row>
    <row r="462" s="2" customFormat="1" ht="24.15" customHeight="1">
      <c r="A462" s="38"/>
      <c r="B462" s="171"/>
      <c r="C462" s="172" t="s">
        <v>846</v>
      </c>
      <c r="D462" s="172" t="s">
        <v>124</v>
      </c>
      <c r="E462" s="173" t="s">
        <v>847</v>
      </c>
      <c r="F462" s="174" t="s">
        <v>848</v>
      </c>
      <c r="G462" s="175" t="s">
        <v>431</v>
      </c>
      <c r="H462" s="176">
        <v>5</v>
      </c>
      <c r="I462" s="177"/>
      <c r="J462" s="178">
        <f>ROUND(I462*H462,2)</f>
        <v>0</v>
      </c>
      <c r="K462" s="174" t="s">
        <v>149</v>
      </c>
      <c r="L462" s="39"/>
      <c r="M462" s="179" t="s">
        <v>1</v>
      </c>
      <c r="N462" s="180" t="s">
        <v>41</v>
      </c>
      <c r="O462" s="77"/>
      <c r="P462" s="181">
        <f>O462*H462</f>
        <v>0</v>
      </c>
      <c r="Q462" s="181">
        <v>0</v>
      </c>
      <c r="R462" s="181">
        <f>Q462*H462</f>
        <v>0</v>
      </c>
      <c r="S462" s="181">
        <v>0</v>
      </c>
      <c r="T462" s="182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83" t="s">
        <v>140</v>
      </c>
      <c r="AT462" s="183" t="s">
        <v>124</v>
      </c>
      <c r="AU462" s="183" t="s">
        <v>86</v>
      </c>
      <c r="AY462" s="19" t="s">
        <v>121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9" t="s">
        <v>84</v>
      </c>
      <c r="BK462" s="184">
        <f>ROUND(I462*H462,2)</f>
        <v>0</v>
      </c>
      <c r="BL462" s="19" t="s">
        <v>140</v>
      </c>
      <c r="BM462" s="183" t="s">
        <v>849</v>
      </c>
    </row>
    <row r="463" s="2" customFormat="1" ht="24.15" customHeight="1">
      <c r="A463" s="38"/>
      <c r="B463" s="171"/>
      <c r="C463" s="222" t="s">
        <v>850</v>
      </c>
      <c r="D463" s="222" t="s">
        <v>375</v>
      </c>
      <c r="E463" s="223" t="s">
        <v>851</v>
      </c>
      <c r="F463" s="224" t="s">
        <v>852</v>
      </c>
      <c r="G463" s="225" t="s">
        <v>431</v>
      </c>
      <c r="H463" s="226">
        <v>5</v>
      </c>
      <c r="I463" s="227"/>
      <c r="J463" s="228">
        <f>ROUND(I463*H463,2)</f>
        <v>0</v>
      </c>
      <c r="K463" s="224" t="s">
        <v>149</v>
      </c>
      <c r="L463" s="229"/>
      <c r="M463" s="236" t="s">
        <v>1</v>
      </c>
      <c r="N463" s="237" t="s">
        <v>41</v>
      </c>
      <c r="O463" s="187"/>
      <c r="P463" s="188">
        <f>O463*H463</f>
        <v>0</v>
      </c>
      <c r="Q463" s="188">
        <v>0.0015</v>
      </c>
      <c r="R463" s="188">
        <f>Q463*H463</f>
        <v>0.0074999999999999997</v>
      </c>
      <c r="S463" s="188">
        <v>0</v>
      </c>
      <c r="T463" s="189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183" t="s">
        <v>157</v>
      </c>
      <c r="AT463" s="183" t="s">
        <v>375</v>
      </c>
      <c r="AU463" s="183" t="s">
        <v>86</v>
      </c>
      <c r="AY463" s="19" t="s">
        <v>121</v>
      </c>
      <c r="BE463" s="184">
        <f>IF(N463="základní",J463,0)</f>
        <v>0</v>
      </c>
      <c r="BF463" s="184">
        <f>IF(N463="snížená",J463,0)</f>
        <v>0</v>
      </c>
      <c r="BG463" s="184">
        <f>IF(N463="zákl. přenesená",J463,0)</f>
        <v>0</v>
      </c>
      <c r="BH463" s="184">
        <f>IF(N463="sníž. přenesená",J463,0)</f>
        <v>0</v>
      </c>
      <c r="BI463" s="184">
        <f>IF(N463="nulová",J463,0)</f>
        <v>0</v>
      </c>
      <c r="BJ463" s="19" t="s">
        <v>84</v>
      </c>
      <c r="BK463" s="184">
        <f>ROUND(I463*H463,2)</f>
        <v>0</v>
      </c>
      <c r="BL463" s="19" t="s">
        <v>140</v>
      </c>
      <c r="BM463" s="183" t="s">
        <v>853</v>
      </c>
    </row>
    <row r="464" s="2" customFormat="1" ht="6.96" customHeight="1">
      <c r="A464" s="38"/>
      <c r="B464" s="60"/>
      <c r="C464" s="61"/>
      <c r="D464" s="61"/>
      <c r="E464" s="61"/>
      <c r="F464" s="61"/>
      <c r="G464" s="61"/>
      <c r="H464" s="61"/>
      <c r="I464" s="61"/>
      <c r="J464" s="61"/>
      <c r="K464" s="61"/>
      <c r="L464" s="39"/>
      <c r="M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</row>
  </sheetData>
  <autoFilter ref="C129:K463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86</v>
      </c>
    </row>
    <row r="4" s="1" customFormat="1" ht="24.96" customHeight="1">
      <c r="B4" s="22"/>
      <c r="D4" s="23" t="s">
        <v>93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1" t="str">
        <f>'Rekapitulace stavby'!K6</f>
        <v>REVITALIZACE VNITROBLOKU ZA BYTOVÝMI DOMY ČP. 986 - 989,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854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19. 10. 2022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855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855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36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40</v>
      </c>
      <c r="E33" s="32" t="s">
        <v>41</v>
      </c>
      <c r="F33" s="127">
        <f>ROUND((SUM(BE120:BE194)),  2)</f>
        <v>0</v>
      </c>
      <c r="G33" s="38"/>
      <c r="H33" s="38"/>
      <c r="I33" s="128">
        <v>0.20999999999999999</v>
      </c>
      <c r="J33" s="127">
        <f>ROUND(((SUM(BE120:BE194))*I33),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27">
        <f>ROUND((SUM(BF120:BF194)),  2)</f>
        <v>0</v>
      </c>
      <c r="G34" s="38"/>
      <c r="H34" s="38"/>
      <c r="I34" s="128">
        <v>0.14999999999999999</v>
      </c>
      <c r="J34" s="127">
        <f>ROUND(((SUM(BF120:BF194))*I34),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27">
        <f>ROUND((SUM(BG120:BG194)),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27">
        <f>ROUND((SUM(BH120:BH194)),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27">
        <f>ROUND((SUM(BI120:BI194)),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46</v>
      </c>
      <c r="E39" s="81"/>
      <c r="F39" s="81"/>
      <c r="G39" s="131" t="s">
        <v>47</v>
      </c>
      <c r="H39" s="132" t="s">
        <v>48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35" t="s">
        <v>52</v>
      </c>
      <c r="G61" s="58" t="s">
        <v>51</v>
      </c>
      <c r="H61" s="41"/>
      <c r="I61" s="41"/>
      <c r="J61" s="136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35" t="s">
        <v>52</v>
      </c>
      <c r="G76" s="58" t="s">
        <v>51</v>
      </c>
      <c r="H76" s="41"/>
      <c r="I76" s="41"/>
      <c r="J76" s="136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1" t="str">
        <f>E7</f>
        <v>REVITALIZACE VNITROBLOKU ZA BYTOVÝMI DOMY ČP. 986 - 989,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401 - VEŘEJNÉ OSVĚTLENÍ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19. 10. 2022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Ing.Srba T.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Ing.Srba T.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97</v>
      </c>
      <c r="D94" s="129"/>
      <c r="E94" s="129"/>
      <c r="F94" s="129"/>
      <c r="G94" s="129"/>
      <c r="H94" s="129"/>
      <c r="I94" s="129"/>
      <c r="J94" s="138" t="s">
        <v>98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99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100</v>
      </c>
    </row>
    <row r="97" s="9" customFormat="1" ht="24.96" customHeight="1">
      <c r="A97" s="9"/>
      <c r="B97" s="140"/>
      <c r="C97" s="9"/>
      <c r="D97" s="141" t="s">
        <v>856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857</v>
      </c>
      <c r="E98" s="142"/>
      <c r="F98" s="142"/>
      <c r="G98" s="142"/>
      <c r="H98" s="142"/>
      <c r="I98" s="142"/>
      <c r="J98" s="143">
        <f>J147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858</v>
      </c>
      <c r="E99" s="142"/>
      <c r="F99" s="142"/>
      <c r="G99" s="142"/>
      <c r="H99" s="142"/>
      <c r="I99" s="142"/>
      <c r="J99" s="143">
        <f>J170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859</v>
      </c>
      <c r="E100" s="142"/>
      <c r="F100" s="142"/>
      <c r="G100" s="142"/>
      <c r="H100" s="142"/>
      <c r="I100" s="142"/>
      <c r="J100" s="143">
        <f>J187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105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38"/>
      <c r="D110" s="38"/>
      <c r="E110" s="121" t="str">
        <f>E7</f>
        <v>REVITALIZACE VNITROBLOKU ZA BYTOVÝMI DOMY ČP. 986 - 989, PŘELOUČ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94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SO 401 - VEŘEJNÉ OSVĚTLENÍ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>Přelouč</v>
      </c>
      <c r="G114" s="38"/>
      <c r="H114" s="38"/>
      <c r="I114" s="32" t="s">
        <v>22</v>
      </c>
      <c r="J114" s="69" t="str">
        <f>IF(J12="","",J12)</f>
        <v>19. 10. 2022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>Město Přelouč</v>
      </c>
      <c r="G116" s="38"/>
      <c r="H116" s="38"/>
      <c r="I116" s="32" t="s">
        <v>30</v>
      </c>
      <c r="J116" s="36" t="str">
        <f>E21</f>
        <v>Ing.Srba T.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38"/>
      <c r="E117" s="38"/>
      <c r="F117" s="27" t="str">
        <f>IF(E18="","",E18)</f>
        <v>Vyplň údaj</v>
      </c>
      <c r="G117" s="38"/>
      <c r="H117" s="38"/>
      <c r="I117" s="32" t="s">
        <v>33</v>
      </c>
      <c r="J117" s="36" t="str">
        <f>E24</f>
        <v>Ing.Srba T.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48"/>
      <c r="B119" s="149"/>
      <c r="C119" s="150" t="s">
        <v>106</v>
      </c>
      <c r="D119" s="151" t="s">
        <v>61</v>
      </c>
      <c r="E119" s="151" t="s">
        <v>57</v>
      </c>
      <c r="F119" s="151" t="s">
        <v>58</v>
      </c>
      <c r="G119" s="151" t="s">
        <v>107</v>
      </c>
      <c r="H119" s="151" t="s">
        <v>108</v>
      </c>
      <c r="I119" s="151" t="s">
        <v>109</v>
      </c>
      <c r="J119" s="151" t="s">
        <v>98</v>
      </c>
      <c r="K119" s="152" t="s">
        <v>110</v>
      </c>
      <c r="L119" s="153"/>
      <c r="M119" s="86" t="s">
        <v>1</v>
      </c>
      <c r="N119" s="87" t="s">
        <v>40</v>
      </c>
      <c r="O119" s="87" t="s">
        <v>111</v>
      </c>
      <c r="P119" s="87" t="s">
        <v>112</v>
      </c>
      <c r="Q119" s="87" t="s">
        <v>113</v>
      </c>
      <c r="R119" s="87" t="s">
        <v>114</v>
      </c>
      <c r="S119" s="87" t="s">
        <v>115</v>
      </c>
      <c r="T119" s="88" t="s">
        <v>116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8"/>
      <c r="B120" s="39"/>
      <c r="C120" s="93" t="s">
        <v>117</v>
      </c>
      <c r="D120" s="38"/>
      <c r="E120" s="38"/>
      <c r="F120" s="38"/>
      <c r="G120" s="38"/>
      <c r="H120" s="38"/>
      <c r="I120" s="38"/>
      <c r="J120" s="154">
        <f>BK120</f>
        <v>0</v>
      </c>
      <c r="K120" s="38"/>
      <c r="L120" s="39"/>
      <c r="M120" s="89"/>
      <c r="N120" s="73"/>
      <c r="O120" s="90"/>
      <c r="P120" s="155">
        <f>P121+P147+P170+P187</f>
        <v>0</v>
      </c>
      <c r="Q120" s="90"/>
      <c r="R120" s="155">
        <f>R121+R147+R170+R187</f>
        <v>0</v>
      </c>
      <c r="S120" s="90"/>
      <c r="T120" s="156">
        <f>T121+T147+T170+T187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75</v>
      </c>
      <c r="AU120" s="19" t="s">
        <v>100</v>
      </c>
      <c r="BK120" s="157">
        <f>BK121+BK147+BK170+BK187</f>
        <v>0</v>
      </c>
    </row>
    <row r="121" s="12" customFormat="1" ht="25.92" customHeight="1">
      <c r="A121" s="12"/>
      <c r="B121" s="158"/>
      <c r="C121" s="12"/>
      <c r="D121" s="159" t="s">
        <v>75</v>
      </c>
      <c r="E121" s="160" t="s">
        <v>860</v>
      </c>
      <c r="F121" s="160" t="s">
        <v>861</v>
      </c>
      <c r="G121" s="12"/>
      <c r="H121" s="12"/>
      <c r="I121" s="161"/>
      <c r="J121" s="162">
        <f>BK121</f>
        <v>0</v>
      </c>
      <c r="K121" s="12"/>
      <c r="L121" s="158"/>
      <c r="M121" s="163"/>
      <c r="N121" s="164"/>
      <c r="O121" s="164"/>
      <c r="P121" s="165">
        <f>SUM(P122:P146)</f>
        <v>0</v>
      </c>
      <c r="Q121" s="164"/>
      <c r="R121" s="165">
        <f>SUM(R122:R146)</f>
        <v>0</v>
      </c>
      <c r="S121" s="164"/>
      <c r="T121" s="166">
        <f>SUM(T122:T146)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84</v>
      </c>
      <c r="AT121" s="167" t="s">
        <v>75</v>
      </c>
      <c r="AU121" s="167" t="s">
        <v>76</v>
      </c>
      <c r="AY121" s="159" t="s">
        <v>121</v>
      </c>
      <c r="BK121" s="168">
        <f>SUM(BK122:BK146)</f>
        <v>0</v>
      </c>
    </row>
    <row r="122" s="2" customFormat="1" ht="16.5" customHeight="1">
      <c r="A122" s="38"/>
      <c r="B122" s="171"/>
      <c r="C122" s="172" t="s">
        <v>84</v>
      </c>
      <c r="D122" s="172" t="s">
        <v>124</v>
      </c>
      <c r="E122" s="173" t="s">
        <v>862</v>
      </c>
      <c r="F122" s="174" t="s">
        <v>863</v>
      </c>
      <c r="G122" s="175" t="s">
        <v>431</v>
      </c>
      <c r="H122" s="176">
        <v>4</v>
      </c>
      <c r="I122" s="177"/>
      <c r="J122" s="178">
        <f>ROUND(I122*H122,2)</f>
        <v>0</v>
      </c>
      <c r="K122" s="174" t="s">
        <v>1</v>
      </c>
      <c r="L122" s="39"/>
      <c r="M122" s="179" t="s">
        <v>1</v>
      </c>
      <c r="N122" s="180" t="s">
        <v>41</v>
      </c>
      <c r="O122" s="77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3" t="s">
        <v>140</v>
      </c>
      <c r="AT122" s="183" t="s">
        <v>124</v>
      </c>
      <c r="AU122" s="183" t="s">
        <v>84</v>
      </c>
      <c r="AY122" s="19" t="s">
        <v>121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9" t="s">
        <v>84</v>
      </c>
      <c r="BK122" s="184">
        <f>ROUND(I122*H122,2)</f>
        <v>0</v>
      </c>
      <c r="BL122" s="19" t="s">
        <v>140</v>
      </c>
      <c r="BM122" s="183" t="s">
        <v>86</v>
      </c>
    </row>
    <row r="123" s="2" customFormat="1" ht="24.15" customHeight="1">
      <c r="A123" s="38"/>
      <c r="B123" s="171"/>
      <c r="C123" s="172" t="s">
        <v>86</v>
      </c>
      <c r="D123" s="172" t="s">
        <v>124</v>
      </c>
      <c r="E123" s="173" t="s">
        <v>864</v>
      </c>
      <c r="F123" s="174" t="s">
        <v>865</v>
      </c>
      <c r="G123" s="175" t="s">
        <v>431</v>
      </c>
      <c r="H123" s="176">
        <v>4</v>
      </c>
      <c r="I123" s="177"/>
      <c r="J123" s="178">
        <f>ROUND(I123*H123,2)</f>
        <v>0</v>
      </c>
      <c r="K123" s="174" t="s">
        <v>1</v>
      </c>
      <c r="L123" s="39"/>
      <c r="M123" s="179" t="s">
        <v>1</v>
      </c>
      <c r="N123" s="180" t="s">
        <v>41</v>
      </c>
      <c r="O123" s="77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3" t="s">
        <v>140</v>
      </c>
      <c r="AT123" s="183" t="s">
        <v>124</v>
      </c>
      <c r="AU123" s="183" t="s">
        <v>84</v>
      </c>
      <c r="AY123" s="19" t="s">
        <v>121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9" t="s">
        <v>84</v>
      </c>
      <c r="BK123" s="184">
        <f>ROUND(I123*H123,2)</f>
        <v>0</v>
      </c>
      <c r="BL123" s="19" t="s">
        <v>140</v>
      </c>
      <c r="BM123" s="183" t="s">
        <v>140</v>
      </c>
    </row>
    <row r="124" s="2" customFormat="1" ht="24.15" customHeight="1">
      <c r="A124" s="38"/>
      <c r="B124" s="171"/>
      <c r="C124" s="222" t="s">
        <v>134</v>
      </c>
      <c r="D124" s="222" t="s">
        <v>375</v>
      </c>
      <c r="E124" s="223" t="s">
        <v>866</v>
      </c>
      <c r="F124" s="224" t="s">
        <v>867</v>
      </c>
      <c r="G124" s="225" t="s">
        <v>431</v>
      </c>
      <c r="H124" s="226">
        <v>1</v>
      </c>
      <c r="I124" s="227"/>
      <c r="J124" s="228">
        <f>ROUND(I124*H124,2)</f>
        <v>0</v>
      </c>
      <c r="K124" s="224" t="s">
        <v>1</v>
      </c>
      <c r="L124" s="229"/>
      <c r="M124" s="230" t="s">
        <v>1</v>
      </c>
      <c r="N124" s="231" t="s">
        <v>41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157</v>
      </c>
      <c r="AT124" s="183" t="s">
        <v>375</v>
      </c>
      <c r="AU124" s="183" t="s">
        <v>84</v>
      </c>
      <c r="AY124" s="19" t="s">
        <v>121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84</v>
      </c>
      <c r="BK124" s="184">
        <f>ROUND(I124*H124,2)</f>
        <v>0</v>
      </c>
      <c r="BL124" s="19" t="s">
        <v>140</v>
      </c>
      <c r="BM124" s="183" t="s">
        <v>146</v>
      </c>
    </row>
    <row r="125" s="2" customFormat="1">
      <c r="A125" s="38"/>
      <c r="B125" s="39"/>
      <c r="C125" s="38"/>
      <c r="D125" s="191" t="s">
        <v>484</v>
      </c>
      <c r="E125" s="38"/>
      <c r="F125" s="232" t="s">
        <v>868</v>
      </c>
      <c r="G125" s="38"/>
      <c r="H125" s="38"/>
      <c r="I125" s="233"/>
      <c r="J125" s="38"/>
      <c r="K125" s="38"/>
      <c r="L125" s="39"/>
      <c r="M125" s="234"/>
      <c r="N125" s="235"/>
      <c r="O125" s="77"/>
      <c r="P125" s="77"/>
      <c r="Q125" s="77"/>
      <c r="R125" s="77"/>
      <c r="S125" s="77"/>
      <c r="T125" s="7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484</v>
      </c>
      <c r="AU125" s="19" t="s">
        <v>84</v>
      </c>
    </row>
    <row r="126" s="2" customFormat="1" ht="24.15" customHeight="1">
      <c r="A126" s="38"/>
      <c r="B126" s="171"/>
      <c r="C126" s="222" t="s">
        <v>140</v>
      </c>
      <c r="D126" s="222" t="s">
        <v>375</v>
      </c>
      <c r="E126" s="223" t="s">
        <v>869</v>
      </c>
      <c r="F126" s="224" t="s">
        <v>870</v>
      </c>
      <c r="G126" s="225" t="s">
        <v>431</v>
      </c>
      <c r="H126" s="226">
        <v>3</v>
      </c>
      <c r="I126" s="227"/>
      <c r="J126" s="228">
        <f>ROUND(I126*H126,2)</f>
        <v>0</v>
      </c>
      <c r="K126" s="224" t="s">
        <v>1</v>
      </c>
      <c r="L126" s="229"/>
      <c r="M126" s="230" t="s">
        <v>1</v>
      </c>
      <c r="N126" s="231" t="s">
        <v>41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157</v>
      </c>
      <c r="AT126" s="183" t="s">
        <v>375</v>
      </c>
      <c r="AU126" s="183" t="s">
        <v>84</v>
      </c>
      <c r="AY126" s="19" t="s">
        <v>121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84</v>
      </c>
      <c r="BK126" s="184">
        <f>ROUND(I126*H126,2)</f>
        <v>0</v>
      </c>
      <c r="BL126" s="19" t="s">
        <v>140</v>
      </c>
      <c r="BM126" s="183" t="s">
        <v>157</v>
      </c>
    </row>
    <row r="127" s="2" customFormat="1">
      <c r="A127" s="38"/>
      <c r="B127" s="39"/>
      <c r="C127" s="38"/>
      <c r="D127" s="191" t="s">
        <v>484</v>
      </c>
      <c r="E127" s="38"/>
      <c r="F127" s="232" t="s">
        <v>868</v>
      </c>
      <c r="G127" s="38"/>
      <c r="H127" s="38"/>
      <c r="I127" s="233"/>
      <c r="J127" s="38"/>
      <c r="K127" s="38"/>
      <c r="L127" s="39"/>
      <c r="M127" s="234"/>
      <c r="N127" s="235"/>
      <c r="O127" s="77"/>
      <c r="P127" s="77"/>
      <c r="Q127" s="77"/>
      <c r="R127" s="77"/>
      <c r="S127" s="77"/>
      <c r="T127" s="7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484</v>
      </c>
      <c r="AU127" s="19" t="s">
        <v>84</v>
      </c>
    </row>
    <row r="128" s="2" customFormat="1" ht="16.5" customHeight="1">
      <c r="A128" s="38"/>
      <c r="B128" s="171"/>
      <c r="C128" s="172" t="s">
        <v>120</v>
      </c>
      <c r="D128" s="172" t="s">
        <v>124</v>
      </c>
      <c r="E128" s="173" t="s">
        <v>871</v>
      </c>
      <c r="F128" s="174" t="s">
        <v>872</v>
      </c>
      <c r="G128" s="175" t="s">
        <v>431</v>
      </c>
      <c r="H128" s="176">
        <v>4</v>
      </c>
      <c r="I128" s="177"/>
      <c r="J128" s="178">
        <f>ROUND(I128*H128,2)</f>
        <v>0</v>
      </c>
      <c r="K128" s="174" t="s">
        <v>1</v>
      </c>
      <c r="L128" s="39"/>
      <c r="M128" s="179" t="s">
        <v>1</v>
      </c>
      <c r="N128" s="180" t="s">
        <v>41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140</v>
      </c>
      <c r="AT128" s="183" t="s">
        <v>124</v>
      </c>
      <c r="AU128" s="183" t="s">
        <v>84</v>
      </c>
      <c r="AY128" s="19" t="s">
        <v>121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84</v>
      </c>
      <c r="BK128" s="184">
        <f>ROUND(I128*H128,2)</f>
        <v>0</v>
      </c>
      <c r="BL128" s="19" t="s">
        <v>140</v>
      </c>
      <c r="BM128" s="183" t="s">
        <v>165</v>
      </c>
    </row>
    <row r="129" s="2" customFormat="1" ht="24.15" customHeight="1">
      <c r="A129" s="38"/>
      <c r="B129" s="171"/>
      <c r="C129" s="222" t="s">
        <v>146</v>
      </c>
      <c r="D129" s="222" t="s">
        <v>375</v>
      </c>
      <c r="E129" s="223" t="s">
        <v>873</v>
      </c>
      <c r="F129" s="224" t="s">
        <v>874</v>
      </c>
      <c r="G129" s="225" t="s">
        <v>431</v>
      </c>
      <c r="H129" s="226">
        <v>2</v>
      </c>
      <c r="I129" s="227"/>
      <c r="J129" s="228">
        <f>ROUND(I129*H129,2)</f>
        <v>0</v>
      </c>
      <c r="K129" s="224" t="s">
        <v>1</v>
      </c>
      <c r="L129" s="229"/>
      <c r="M129" s="230" t="s">
        <v>1</v>
      </c>
      <c r="N129" s="231" t="s">
        <v>41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157</v>
      </c>
      <c r="AT129" s="183" t="s">
        <v>375</v>
      </c>
      <c r="AU129" s="183" t="s">
        <v>84</v>
      </c>
      <c r="AY129" s="19" t="s">
        <v>121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84</v>
      </c>
      <c r="BK129" s="184">
        <f>ROUND(I129*H129,2)</f>
        <v>0</v>
      </c>
      <c r="BL129" s="19" t="s">
        <v>140</v>
      </c>
      <c r="BM129" s="183" t="s">
        <v>250</v>
      </c>
    </row>
    <row r="130" s="2" customFormat="1" ht="24.15" customHeight="1">
      <c r="A130" s="38"/>
      <c r="B130" s="171"/>
      <c r="C130" s="222" t="s">
        <v>151</v>
      </c>
      <c r="D130" s="222" t="s">
        <v>375</v>
      </c>
      <c r="E130" s="223" t="s">
        <v>875</v>
      </c>
      <c r="F130" s="224" t="s">
        <v>876</v>
      </c>
      <c r="G130" s="225" t="s">
        <v>431</v>
      </c>
      <c r="H130" s="226">
        <v>2</v>
      </c>
      <c r="I130" s="227"/>
      <c r="J130" s="228">
        <f>ROUND(I130*H130,2)</f>
        <v>0</v>
      </c>
      <c r="K130" s="224" t="s">
        <v>1</v>
      </c>
      <c r="L130" s="229"/>
      <c r="M130" s="230" t="s">
        <v>1</v>
      </c>
      <c r="N130" s="231" t="s">
        <v>41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157</v>
      </c>
      <c r="AT130" s="183" t="s">
        <v>375</v>
      </c>
      <c r="AU130" s="183" t="s">
        <v>84</v>
      </c>
      <c r="AY130" s="19" t="s">
        <v>121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84</v>
      </c>
      <c r="BK130" s="184">
        <f>ROUND(I130*H130,2)</f>
        <v>0</v>
      </c>
      <c r="BL130" s="19" t="s">
        <v>140</v>
      </c>
      <c r="BM130" s="183" t="s">
        <v>260</v>
      </c>
    </row>
    <row r="131" s="2" customFormat="1" ht="24.15" customHeight="1">
      <c r="A131" s="38"/>
      <c r="B131" s="171"/>
      <c r="C131" s="172" t="s">
        <v>157</v>
      </c>
      <c r="D131" s="172" t="s">
        <v>124</v>
      </c>
      <c r="E131" s="173" t="s">
        <v>877</v>
      </c>
      <c r="F131" s="174" t="s">
        <v>878</v>
      </c>
      <c r="G131" s="175" t="s">
        <v>226</v>
      </c>
      <c r="H131" s="176">
        <v>50</v>
      </c>
      <c r="I131" s="177"/>
      <c r="J131" s="178">
        <f>ROUND(I131*H131,2)</f>
        <v>0</v>
      </c>
      <c r="K131" s="174" t="s">
        <v>1</v>
      </c>
      <c r="L131" s="39"/>
      <c r="M131" s="179" t="s">
        <v>1</v>
      </c>
      <c r="N131" s="180" t="s">
        <v>41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140</v>
      </c>
      <c r="AT131" s="183" t="s">
        <v>124</v>
      </c>
      <c r="AU131" s="183" t="s">
        <v>84</v>
      </c>
      <c r="AY131" s="19" t="s">
        <v>121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84</v>
      </c>
      <c r="BK131" s="184">
        <f>ROUND(I131*H131,2)</f>
        <v>0</v>
      </c>
      <c r="BL131" s="19" t="s">
        <v>140</v>
      </c>
      <c r="BM131" s="183" t="s">
        <v>272</v>
      </c>
    </row>
    <row r="132" s="2" customFormat="1" ht="24.15" customHeight="1">
      <c r="A132" s="38"/>
      <c r="B132" s="171"/>
      <c r="C132" s="172" t="s">
        <v>161</v>
      </c>
      <c r="D132" s="172" t="s">
        <v>124</v>
      </c>
      <c r="E132" s="173" t="s">
        <v>879</v>
      </c>
      <c r="F132" s="174" t="s">
        <v>880</v>
      </c>
      <c r="G132" s="175" t="s">
        <v>226</v>
      </c>
      <c r="H132" s="176">
        <v>100</v>
      </c>
      <c r="I132" s="177"/>
      <c r="J132" s="178">
        <f>ROUND(I132*H132,2)</f>
        <v>0</v>
      </c>
      <c r="K132" s="174" t="s">
        <v>1</v>
      </c>
      <c r="L132" s="39"/>
      <c r="M132" s="179" t="s">
        <v>1</v>
      </c>
      <c r="N132" s="180" t="s">
        <v>41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140</v>
      </c>
      <c r="AT132" s="183" t="s">
        <v>124</v>
      </c>
      <c r="AU132" s="183" t="s">
        <v>84</v>
      </c>
      <c r="AY132" s="19" t="s">
        <v>121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84</v>
      </c>
      <c r="BK132" s="184">
        <f>ROUND(I132*H132,2)</f>
        <v>0</v>
      </c>
      <c r="BL132" s="19" t="s">
        <v>140</v>
      </c>
      <c r="BM132" s="183" t="s">
        <v>287</v>
      </c>
    </row>
    <row r="133" s="2" customFormat="1" ht="24.15" customHeight="1">
      <c r="A133" s="38"/>
      <c r="B133" s="171"/>
      <c r="C133" s="172" t="s">
        <v>165</v>
      </c>
      <c r="D133" s="172" t="s">
        <v>124</v>
      </c>
      <c r="E133" s="173" t="s">
        <v>881</v>
      </c>
      <c r="F133" s="174" t="s">
        <v>882</v>
      </c>
      <c r="G133" s="175" t="s">
        <v>226</v>
      </c>
      <c r="H133" s="176">
        <v>50</v>
      </c>
      <c r="I133" s="177"/>
      <c r="J133" s="178">
        <f>ROUND(I133*H133,2)</f>
        <v>0</v>
      </c>
      <c r="K133" s="174" t="s">
        <v>1</v>
      </c>
      <c r="L133" s="39"/>
      <c r="M133" s="179" t="s">
        <v>1</v>
      </c>
      <c r="N133" s="180" t="s">
        <v>41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140</v>
      </c>
      <c r="AT133" s="183" t="s">
        <v>124</v>
      </c>
      <c r="AU133" s="183" t="s">
        <v>84</v>
      </c>
      <c r="AY133" s="19" t="s">
        <v>121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84</v>
      </c>
      <c r="BK133" s="184">
        <f>ROUND(I133*H133,2)</f>
        <v>0</v>
      </c>
      <c r="BL133" s="19" t="s">
        <v>140</v>
      </c>
      <c r="BM133" s="183" t="s">
        <v>297</v>
      </c>
    </row>
    <row r="134" s="2" customFormat="1" ht="24.15" customHeight="1">
      <c r="A134" s="38"/>
      <c r="B134" s="171"/>
      <c r="C134" s="172" t="s">
        <v>240</v>
      </c>
      <c r="D134" s="172" t="s">
        <v>124</v>
      </c>
      <c r="E134" s="173" t="s">
        <v>883</v>
      </c>
      <c r="F134" s="174" t="s">
        <v>884</v>
      </c>
      <c r="G134" s="175" t="s">
        <v>226</v>
      </c>
      <c r="H134" s="176">
        <v>130</v>
      </c>
      <c r="I134" s="177"/>
      <c r="J134" s="178">
        <f>ROUND(I134*H134,2)</f>
        <v>0</v>
      </c>
      <c r="K134" s="174" t="s">
        <v>1</v>
      </c>
      <c r="L134" s="39"/>
      <c r="M134" s="179" t="s">
        <v>1</v>
      </c>
      <c r="N134" s="180" t="s">
        <v>41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140</v>
      </c>
      <c r="AT134" s="183" t="s">
        <v>124</v>
      </c>
      <c r="AU134" s="183" t="s">
        <v>84</v>
      </c>
      <c r="AY134" s="19" t="s">
        <v>121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84</v>
      </c>
      <c r="BK134" s="184">
        <f>ROUND(I134*H134,2)</f>
        <v>0</v>
      </c>
      <c r="BL134" s="19" t="s">
        <v>140</v>
      </c>
      <c r="BM134" s="183" t="s">
        <v>306</v>
      </c>
    </row>
    <row r="135" s="2" customFormat="1" ht="24.15" customHeight="1">
      <c r="A135" s="38"/>
      <c r="B135" s="171"/>
      <c r="C135" s="172" t="s">
        <v>250</v>
      </c>
      <c r="D135" s="172" t="s">
        <v>124</v>
      </c>
      <c r="E135" s="173" t="s">
        <v>885</v>
      </c>
      <c r="F135" s="174" t="s">
        <v>886</v>
      </c>
      <c r="G135" s="175" t="s">
        <v>431</v>
      </c>
      <c r="H135" s="176">
        <v>4</v>
      </c>
      <c r="I135" s="177"/>
      <c r="J135" s="178">
        <f>ROUND(I135*H135,2)</f>
        <v>0</v>
      </c>
      <c r="K135" s="174" t="s">
        <v>1</v>
      </c>
      <c r="L135" s="39"/>
      <c r="M135" s="179" t="s">
        <v>1</v>
      </c>
      <c r="N135" s="180" t="s">
        <v>41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140</v>
      </c>
      <c r="AT135" s="183" t="s">
        <v>124</v>
      </c>
      <c r="AU135" s="183" t="s">
        <v>84</v>
      </c>
      <c r="AY135" s="19" t="s">
        <v>121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84</v>
      </c>
      <c r="BK135" s="184">
        <f>ROUND(I135*H135,2)</f>
        <v>0</v>
      </c>
      <c r="BL135" s="19" t="s">
        <v>140</v>
      </c>
      <c r="BM135" s="183" t="s">
        <v>326</v>
      </c>
    </row>
    <row r="136" s="2" customFormat="1" ht="24.15" customHeight="1">
      <c r="A136" s="38"/>
      <c r="B136" s="171"/>
      <c r="C136" s="172" t="s">
        <v>255</v>
      </c>
      <c r="D136" s="172" t="s">
        <v>124</v>
      </c>
      <c r="E136" s="173" t="s">
        <v>887</v>
      </c>
      <c r="F136" s="174" t="s">
        <v>888</v>
      </c>
      <c r="G136" s="175" t="s">
        <v>431</v>
      </c>
      <c r="H136" s="176">
        <v>24</v>
      </c>
      <c r="I136" s="177"/>
      <c r="J136" s="178">
        <f>ROUND(I136*H136,2)</f>
        <v>0</v>
      </c>
      <c r="K136" s="174" t="s">
        <v>1</v>
      </c>
      <c r="L136" s="39"/>
      <c r="M136" s="179" t="s">
        <v>1</v>
      </c>
      <c r="N136" s="180" t="s">
        <v>41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140</v>
      </c>
      <c r="AT136" s="183" t="s">
        <v>124</v>
      </c>
      <c r="AU136" s="183" t="s">
        <v>84</v>
      </c>
      <c r="AY136" s="19" t="s">
        <v>121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84</v>
      </c>
      <c r="BK136" s="184">
        <f>ROUND(I136*H136,2)</f>
        <v>0</v>
      </c>
      <c r="BL136" s="19" t="s">
        <v>140</v>
      </c>
      <c r="BM136" s="183" t="s">
        <v>336</v>
      </c>
    </row>
    <row r="137" s="2" customFormat="1" ht="16.5" customHeight="1">
      <c r="A137" s="38"/>
      <c r="B137" s="171"/>
      <c r="C137" s="172" t="s">
        <v>260</v>
      </c>
      <c r="D137" s="172" t="s">
        <v>124</v>
      </c>
      <c r="E137" s="173" t="s">
        <v>889</v>
      </c>
      <c r="F137" s="174" t="s">
        <v>890</v>
      </c>
      <c r="G137" s="175" t="s">
        <v>431</v>
      </c>
      <c r="H137" s="176">
        <v>24</v>
      </c>
      <c r="I137" s="177"/>
      <c r="J137" s="178">
        <f>ROUND(I137*H137,2)</f>
        <v>0</v>
      </c>
      <c r="K137" s="174" t="s">
        <v>1</v>
      </c>
      <c r="L137" s="39"/>
      <c r="M137" s="179" t="s">
        <v>1</v>
      </c>
      <c r="N137" s="180" t="s">
        <v>41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140</v>
      </c>
      <c r="AT137" s="183" t="s">
        <v>124</v>
      </c>
      <c r="AU137" s="183" t="s">
        <v>84</v>
      </c>
      <c r="AY137" s="19" t="s">
        <v>121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84</v>
      </c>
      <c r="BK137" s="184">
        <f>ROUND(I137*H137,2)</f>
        <v>0</v>
      </c>
      <c r="BL137" s="19" t="s">
        <v>140</v>
      </c>
      <c r="BM137" s="183" t="s">
        <v>346</v>
      </c>
    </row>
    <row r="138" s="2" customFormat="1" ht="16.5" customHeight="1">
      <c r="A138" s="38"/>
      <c r="B138" s="171"/>
      <c r="C138" s="172" t="s">
        <v>8</v>
      </c>
      <c r="D138" s="172" t="s">
        <v>124</v>
      </c>
      <c r="E138" s="173" t="s">
        <v>891</v>
      </c>
      <c r="F138" s="174" t="s">
        <v>892</v>
      </c>
      <c r="G138" s="175" t="s">
        <v>431</v>
      </c>
      <c r="H138" s="176">
        <v>4</v>
      </c>
      <c r="I138" s="177"/>
      <c r="J138" s="178">
        <f>ROUND(I138*H138,2)</f>
        <v>0</v>
      </c>
      <c r="K138" s="174" t="s">
        <v>1</v>
      </c>
      <c r="L138" s="39"/>
      <c r="M138" s="179" t="s">
        <v>1</v>
      </c>
      <c r="N138" s="180" t="s">
        <v>41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140</v>
      </c>
      <c r="AT138" s="183" t="s">
        <v>124</v>
      </c>
      <c r="AU138" s="183" t="s">
        <v>84</v>
      </c>
      <c r="AY138" s="19" t="s">
        <v>121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84</v>
      </c>
      <c r="BK138" s="184">
        <f>ROUND(I138*H138,2)</f>
        <v>0</v>
      </c>
      <c r="BL138" s="19" t="s">
        <v>140</v>
      </c>
      <c r="BM138" s="183" t="s">
        <v>357</v>
      </c>
    </row>
    <row r="139" s="2" customFormat="1" ht="16.5" customHeight="1">
      <c r="A139" s="38"/>
      <c r="B139" s="171"/>
      <c r="C139" s="222" t="s">
        <v>272</v>
      </c>
      <c r="D139" s="222" t="s">
        <v>375</v>
      </c>
      <c r="E139" s="223" t="s">
        <v>893</v>
      </c>
      <c r="F139" s="224" t="s">
        <v>894</v>
      </c>
      <c r="G139" s="225" t="s">
        <v>431</v>
      </c>
      <c r="H139" s="226">
        <v>4</v>
      </c>
      <c r="I139" s="227"/>
      <c r="J139" s="228">
        <f>ROUND(I139*H139,2)</f>
        <v>0</v>
      </c>
      <c r="K139" s="224" t="s">
        <v>1</v>
      </c>
      <c r="L139" s="229"/>
      <c r="M139" s="230" t="s">
        <v>1</v>
      </c>
      <c r="N139" s="231" t="s">
        <v>41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157</v>
      </c>
      <c r="AT139" s="183" t="s">
        <v>375</v>
      </c>
      <c r="AU139" s="183" t="s">
        <v>84</v>
      </c>
      <c r="AY139" s="19" t="s">
        <v>121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84</v>
      </c>
      <c r="BK139" s="184">
        <f>ROUND(I139*H139,2)</f>
        <v>0</v>
      </c>
      <c r="BL139" s="19" t="s">
        <v>140</v>
      </c>
      <c r="BM139" s="183" t="s">
        <v>369</v>
      </c>
    </row>
    <row r="140" s="2" customFormat="1" ht="16.5" customHeight="1">
      <c r="A140" s="38"/>
      <c r="B140" s="171"/>
      <c r="C140" s="172" t="s">
        <v>281</v>
      </c>
      <c r="D140" s="172" t="s">
        <v>124</v>
      </c>
      <c r="E140" s="173" t="s">
        <v>895</v>
      </c>
      <c r="F140" s="174" t="s">
        <v>896</v>
      </c>
      <c r="G140" s="175" t="s">
        <v>431</v>
      </c>
      <c r="H140" s="176">
        <v>4</v>
      </c>
      <c r="I140" s="177"/>
      <c r="J140" s="178">
        <f>ROUND(I140*H140,2)</f>
        <v>0</v>
      </c>
      <c r="K140" s="174" t="s">
        <v>1</v>
      </c>
      <c r="L140" s="39"/>
      <c r="M140" s="179" t="s">
        <v>1</v>
      </c>
      <c r="N140" s="180" t="s">
        <v>41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140</v>
      </c>
      <c r="AT140" s="183" t="s">
        <v>124</v>
      </c>
      <c r="AU140" s="183" t="s">
        <v>84</v>
      </c>
      <c r="AY140" s="19" t="s">
        <v>121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84</v>
      </c>
      <c r="BK140" s="184">
        <f>ROUND(I140*H140,2)</f>
        <v>0</v>
      </c>
      <c r="BL140" s="19" t="s">
        <v>140</v>
      </c>
      <c r="BM140" s="183" t="s">
        <v>380</v>
      </c>
    </row>
    <row r="141" s="2" customFormat="1" ht="16.5" customHeight="1">
      <c r="A141" s="38"/>
      <c r="B141" s="171"/>
      <c r="C141" s="172" t="s">
        <v>287</v>
      </c>
      <c r="D141" s="172" t="s">
        <v>124</v>
      </c>
      <c r="E141" s="173" t="s">
        <v>897</v>
      </c>
      <c r="F141" s="174" t="s">
        <v>898</v>
      </c>
      <c r="G141" s="175" t="s">
        <v>226</v>
      </c>
      <c r="H141" s="176">
        <v>4</v>
      </c>
      <c r="I141" s="177"/>
      <c r="J141" s="178">
        <f>ROUND(I141*H141,2)</f>
        <v>0</v>
      </c>
      <c r="K141" s="174" t="s">
        <v>1</v>
      </c>
      <c r="L141" s="39"/>
      <c r="M141" s="179" t="s">
        <v>1</v>
      </c>
      <c r="N141" s="180" t="s">
        <v>41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140</v>
      </c>
      <c r="AT141" s="183" t="s">
        <v>124</v>
      </c>
      <c r="AU141" s="183" t="s">
        <v>84</v>
      </c>
      <c r="AY141" s="19" t="s">
        <v>121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84</v>
      </c>
      <c r="BK141" s="184">
        <f>ROUND(I141*H141,2)</f>
        <v>0</v>
      </c>
      <c r="BL141" s="19" t="s">
        <v>140</v>
      </c>
      <c r="BM141" s="183" t="s">
        <v>390</v>
      </c>
    </row>
    <row r="142" s="2" customFormat="1" ht="16.5" customHeight="1">
      <c r="A142" s="38"/>
      <c r="B142" s="171"/>
      <c r="C142" s="172" t="s">
        <v>292</v>
      </c>
      <c r="D142" s="172" t="s">
        <v>124</v>
      </c>
      <c r="E142" s="173" t="s">
        <v>899</v>
      </c>
      <c r="F142" s="174" t="s">
        <v>900</v>
      </c>
      <c r="G142" s="175" t="s">
        <v>431</v>
      </c>
      <c r="H142" s="176">
        <v>4</v>
      </c>
      <c r="I142" s="177"/>
      <c r="J142" s="178">
        <f>ROUND(I142*H142,2)</f>
        <v>0</v>
      </c>
      <c r="K142" s="174" t="s">
        <v>1</v>
      </c>
      <c r="L142" s="39"/>
      <c r="M142" s="179" t="s">
        <v>1</v>
      </c>
      <c r="N142" s="180" t="s">
        <v>41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140</v>
      </c>
      <c r="AT142" s="183" t="s">
        <v>124</v>
      </c>
      <c r="AU142" s="183" t="s">
        <v>84</v>
      </c>
      <c r="AY142" s="19" t="s">
        <v>121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84</v>
      </c>
      <c r="BK142" s="184">
        <f>ROUND(I142*H142,2)</f>
        <v>0</v>
      </c>
      <c r="BL142" s="19" t="s">
        <v>140</v>
      </c>
      <c r="BM142" s="183" t="s">
        <v>398</v>
      </c>
    </row>
    <row r="143" s="2" customFormat="1" ht="21.75" customHeight="1">
      <c r="A143" s="38"/>
      <c r="B143" s="171"/>
      <c r="C143" s="172" t="s">
        <v>297</v>
      </c>
      <c r="D143" s="172" t="s">
        <v>124</v>
      </c>
      <c r="E143" s="173" t="s">
        <v>901</v>
      </c>
      <c r="F143" s="174" t="s">
        <v>902</v>
      </c>
      <c r="G143" s="175" t="s">
        <v>431</v>
      </c>
      <c r="H143" s="176">
        <v>8</v>
      </c>
      <c r="I143" s="177"/>
      <c r="J143" s="178">
        <f>ROUND(I143*H143,2)</f>
        <v>0</v>
      </c>
      <c r="K143" s="174" t="s">
        <v>1</v>
      </c>
      <c r="L143" s="39"/>
      <c r="M143" s="179" t="s">
        <v>1</v>
      </c>
      <c r="N143" s="180" t="s">
        <v>41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140</v>
      </c>
      <c r="AT143" s="183" t="s">
        <v>124</v>
      </c>
      <c r="AU143" s="183" t="s">
        <v>84</v>
      </c>
      <c r="AY143" s="19" t="s">
        <v>121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84</v>
      </c>
      <c r="BK143" s="184">
        <f>ROUND(I143*H143,2)</f>
        <v>0</v>
      </c>
      <c r="BL143" s="19" t="s">
        <v>140</v>
      </c>
      <c r="BM143" s="183" t="s">
        <v>415</v>
      </c>
    </row>
    <row r="144" s="2" customFormat="1" ht="16.5" customHeight="1">
      <c r="A144" s="38"/>
      <c r="B144" s="171"/>
      <c r="C144" s="172" t="s">
        <v>7</v>
      </c>
      <c r="D144" s="172" t="s">
        <v>124</v>
      </c>
      <c r="E144" s="173" t="s">
        <v>903</v>
      </c>
      <c r="F144" s="174" t="s">
        <v>904</v>
      </c>
      <c r="G144" s="175" t="s">
        <v>431</v>
      </c>
      <c r="H144" s="176">
        <v>40</v>
      </c>
      <c r="I144" s="177"/>
      <c r="J144" s="178">
        <f>ROUND(I144*H144,2)</f>
        <v>0</v>
      </c>
      <c r="K144" s="174" t="s">
        <v>1</v>
      </c>
      <c r="L144" s="39"/>
      <c r="M144" s="179" t="s">
        <v>1</v>
      </c>
      <c r="N144" s="180" t="s">
        <v>41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140</v>
      </c>
      <c r="AT144" s="183" t="s">
        <v>124</v>
      </c>
      <c r="AU144" s="183" t="s">
        <v>84</v>
      </c>
      <c r="AY144" s="19" t="s">
        <v>121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84</v>
      </c>
      <c r="BK144" s="184">
        <f>ROUND(I144*H144,2)</f>
        <v>0</v>
      </c>
      <c r="BL144" s="19" t="s">
        <v>140</v>
      </c>
      <c r="BM144" s="183" t="s">
        <v>424</v>
      </c>
    </row>
    <row r="145" s="2" customFormat="1" ht="16.5" customHeight="1">
      <c r="A145" s="38"/>
      <c r="B145" s="171"/>
      <c r="C145" s="172" t="s">
        <v>306</v>
      </c>
      <c r="D145" s="172" t="s">
        <v>124</v>
      </c>
      <c r="E145" s="173" t="s">
        <v>905</v>
      </c>
      <c r="F145" s="174" t="s">
        <v>906</v>
      </c>
      <c r="G145" s="175" t="s">
        <v>431</v>
      </c>
      <c r="H145" s="176">
        <v>40</v>
      </c>
      <c r="I145" s="177"/>
      <c r="J145" s="178">
        <f>ROUND(I145*H145,2)</f>
        <v>0</v>
      </c>
      <c r="K145" s="174" t="s">
        <v>1</v>
      </c>
      <c r="L145" s="39"/>
      <c r="M145" s="179" t="s">
        <v>1</v>
      </c>
      <c r="N145" s="180" t="s">
        <v>41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140</v>
      </c>
      <c r="AT145" s="183" t="s">
        <v>124</v>
      </c>
      <c r="AU145" s="183" t="s">
        <v>84</v>
      </c>
      <c r="AY145" s="19" t="s">
        <v>121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84</v>
      </c>
      <c r="BK145" s="184">
        <f>ROUND(I145*H145,2)</f>
        <v>0</v>
      </c>
      <c r="BL145" s="19" t="s">
        <v>140</v>
      </c>
      <c r="BM145" s="183" t="s">
        <v>435</v>
      </c>
    </row>
    <row r="146" s="2" customFormat="1" ht="24.15" customHeight="1">
      <c r="A146" s="38"/>
      <c r="B146" s="171"/>
      <c r="C146" s="172" t="s">
        <v>311</v>
      </c>
      <c r="D146" s="172" t="s">
        <v>124</v>
      </c>
      <c r="E146" s="173" t="s">
        <v>907</v>
      </c>
      <c r="F146" s="174" t="s">
        <v>908</v>
      </c>
      <c r="G146" s="175" t="s">
        <v>431</v>
      </c>
      <c r="H146" s="176">
        <v>2</v>
      </c>
      <c r="I146" s="177"/>
      <c r="J146" s="178">
        <f>ROUND(I146*H146,2)</f>
        <v>0</v>
      </c>
      <c r="K146" s="174" t="s">
        <v>1</v>
      </c>
      <c r="L146" s="39"/>
      <c r="M146" s="179" t="s">
        <v>1</v>
      </c>
      <c r="N146" s="180" t="s">
        <v>41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140</v>
      </c>
      <c r="AT146" s="183" t="s">
        <v>124</v>
      </c>
      <c r="AU146" s="183" t="s">
        <v>84</v>
      </c>
      <c r="AY146" s="19" t="s">
        <v>121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84</v>
      </c>
      <c r="BK146" s="184">
        <f>ROUND(I146*H146,2)</f>
        <v>0</v>
      </c>
      <c r="BL146" s="19" t="s">
        <v>140</v>
      </c>
      <c r="BM146" s="183" t="s">
        <v>445</v>
      </c>
    </row>
    <row r="147" s="12" customFormat="1" ht="25.92" customHeight="1">
      <c r="A147" s="12"/>
      <c r="B147" s="158"/>
      <c r="C147" s="12"/>
      <c r="D147" s="159" t="s">
        <v>75</v>
      </c>
      <c r="E147" s="160" t="s">
        <v>909</v>
      </c>
      <c r="F147" s="160" t="s">
        <v>910</v>
      </c>
      <c r="G147" s="12"/>
      <c r="H147" s="12"/>
      <c r="I147" s="161"/>
      <c r="J147" s="162">
        <f>BK147</f>
        <v>0</v>
      </c>
      <c r="K147" s="12"/>
      <c r="L147" s="158"/>
      <c r="M147" s="163"/>
      <c r="N147" s="164"/>
      <c r="O147" s="164"/>
      <c r="P147" s="165">
        <f>SUM(P148:P169)</f>
        <v>0</v>
      </c>
      <c r="Q147" s="164"/>
      <c r="R147" s="165">
        <f>SUM(R148:R169)</f>
        <v>0</v>
      </c>
      <c r="S147" s="164"/>
      <c r="T147" s="166">
        <f>SUM(T148:T169)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9" t="s">
        <v>84</v>
      </c>
      <c r="AT147" s="167" t="s">
        <v>75</v>
      </c>
      <c r="AU147" s="167" t="s">
        <v>76</v>
      </c>
      <c r="AY147" s="159" t="s">
        <v>121</v>
      </c>
      <c r="BK147" s="168">
        <f>SUM(BK148:BK169)</f>
        <v>0</v>
      </c>
    </row>
    <row r="148" s="2" customFormat="1" ht="21.75" customHeight="1">
      <c r="A148" s="38"/>
      <c r="B148" s="171"/>
      <c r="C148" s="172" t="s">
        <v>326</v>
      </c>
      <c r="D148" s="172" t="s">
        <v>124</v>
      </c>
      <c r="E148" s="173" t="s">
        <v>911</v>
      </c>
      <c r="F148" s="174" t="s">
        <v>912</v>
      </c>
      <c r="G148" s="175" t="s">
        <v>226</v>
      </c>
      <c r="H148" s="176">
        <v>40</v>
      </c>
      <c r="I148" s="177"/>
      <c r="J148" s="178">
        <f>ROUND(I148*H148,2)</f>
        <v>0</v>
      </c>
      <c r="K148" s="174" t="s">
        <v>1</v>
      </c>
      <c r="L148" s="39"/>
      <c r="M148" s="179" t="s">
        <v>1</v>
      </c>
      <c r="N148" s="180" t="s">
        <v>41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140</v>
      </c>
      <c r="AT148" s="183" t="s">
        <v>124</v>
      </c>
      <c r="AU148" s="183" t="s">
        <v>84</v>
      </c>
      <c r="AY148" s="19" t="s">
        <v>121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84</v>
      </c>
      <c r="BK148" s="184">
        <f>ROUND(I148*H148,2)</f>
        <v>0</v>
      </c>
      <c r="BL148" s="19" t="s">
        <v>140</v>
      </c>
      <c r="BM148" s="183" t="s">
        <v>455</v>
      </c>
    </row>
    <row r="149" s="2" customFormat="1" ht="21.75" customHeight="1">
      <c r="A149" s="38"/>
      <c r="B149" s="171"/>
      <c r="C149" s="172" t="s">
        <v>331</v>
      </c>
      <c r="D149" s="172" t="s">
        <v>124</v>
      </c>
      <c r="E149" s="173" t="s">
        <v>913</v>
      </c>
      <c r="F149" s="174" t="s">
        <v>914</v>
      </c>
      <c r="G149" s="175" t="s">
        <v>226</v>
      </c>
      <c r="H149" s="176">
        <v>40</v>
      </c>
      <c r="I149" s="177"/>
      <c r="J149" s="178">
        <f>ROUND(I149*H149,2)</f>
        <v>0</v>
      </c>
      <c r="K149" s="174" t="s">
        <v>1</v>
      </c>
      <c r="L149" s="39"/>
      <c r="M149" s="179" t="s">
        <v>1</v>
      </c>
      <c r="N149" s="180" t="s">
        <v>41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140</v>
      </c>
      <c r="AT149" s="183" t="s">
        <v>124</v>
      </c>
      <c r="AU149" s="183" t="s">
        <v>84</v>
      </c>
      <c r="AY149" s="19" t="s">
        <v>121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84</v>
      </c>
      <c r="BK149" s="184">
        <f>ROUND(I149*H149,2)</f>
        <v>0</v>
      </c>
      <c r="BL149" s="19" t="s">
        <v>140</v>
      </c>
      <c r="BM149" s="183" t="s">
        <v>464</v>
      </c>
    </row>
    <row r="150" s="2" customFormat="1" ht="21.75" customHeight="1">
      <c r="A150" s="38"/>
      <c r="B150" s="171"/>
      <c r="C150" s="172" t="s">
        <v>336</v>
      </c>
      <c r="D150" s="172" t="s">
        <v>124</v>
      </c>
      <c r="E150" s="173" t="s">
        <v>915</v>
      </c>
      <c r="F150" s="174" t="s">
        <v>916</v>
      </c>
      <c r="G150" s="175" t="s">
        <v>226</v>
      </c>
      <c r="H150" s="176">
        <v>80</v>
      </c>
      <c r="I150" s="177"/>
      <c r="J150" s="178">
        <f>ROUND(I150*H150,2)</f>
        <v>0</v>
      </c>
      <c r="K150" s="174" t="s">
        <v>1</v>
      </c>
      <c r="L150" s="39"/>
      <c r="M150" s="179" t="s">
        <v>1</v>
      </c>
      <c r="N150" s="180" t="s">
        <v>41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140</v>
      </c>
      <c r="AT150" s="183" t="s">
        <v>124</v>
      </c>
      <c r="AU150" s="183" t="s">
        <v>84</v>
      </c>
      <c r="AY150" s="19" t="s">
        <v>121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84</v>
      </c>
      <c r="BK150" s="184">
        <f>ROUND(I150*H150,2)</f>
        <v>0</v>
      </c>
      <c r="BL150" s="19" t="s">
        <v>140</v>
      </c>
      <c r="BM150" s="183" t="s">
        <v>474</v>
      </c>
    </row>
    <row r="151" s="2" customFormat="1" ht="21.75" customHeight="1">
      <c r="A151" s="38"/>
      <c r="B151" s="171"/>
      <c r="C151" s="172" t="s">
        <v>340</v>
      </c>
      <c r="D151" s="172" t="s">
        <v>124</v>
      </c>
      <c r="E151" s="173" t="s">
        <v>917</v>
      </c>
      <c r="F151" s="174" t="s">
        <v>918</v>
      </c>
      <c r="G151" s="175" t="s">
        <v>226</v>
      </c>
      <c r="H151" s="176">
        <v>5</v>
      </c>
      <c r="I151" s="177"/>
      <c r="J151" s="178">
        <f>ROUND(I151*H151,2)</f>
        <v>0</v>
      </c>
      <c r="K151" s="174" t="s">
        <v>1</v>
      </c>
      <c r="L151" s="39"/>
      <c r="M151" s="179" t="s">
        <v>1</v>
      </c>
      <c r="N151" s="180" t="s">
        <v>41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140</v>
      </c>
      <c r="AT151" s="183" t="s">
        <v>124</v>
      </c>
      <c r="AU151" s="183" t="s">
        <v>84</v>
      </c>
      <c r="AY151" s="19" t="s">
        <v>121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84</v>
      </c>
      <c r="BK151" s="184">
        <f>ROUND(I151*H151,2)</f>
        <v>0</v>
      </c>
      <c r="BL151" s="19" t="s">
        <v>140</v>
      </c>
      <c r="BM151" s="183" t="s">
        <v>488</v>
      </c>
    </row>
    <row r="152" s="2" customFormat="1" ht="16.5" customHeight="1">
      <c r="A152" s="38"/>
      <c r="B152" s="171"/>
      <c r="C152" s="172" t="s">
        <v>346</v>
      </c>
      <c r="D152" s="172" t="s">
        <v>124</v>
      </c>
      <c r="E152" s="173" t="s">
        <v>919</v>
      </c>
      <c r="F152" s="174" t="s">
        <v>920</v>
      </c>
      <c r="G152" s="175" t="s">
        <v>226</v>
      </c>
      <c r="H152" s="176">
        <v>5</v>
      </c>
      <c r="I152" s="177"/>
      <c r="J152" s="178">
        <f>ROUND(I152*H152,2)</f>
        <v>0</v>
      </c>
      <c r="K152" s="174" t="s">
        <v>1</v>
      </c>
      <c r="L152" s="39"/>
      <c r="M152" s="179" t="s">
        <v>1</v>
      </c>
      <c r="N152" s="180" t="s">
        <v>41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140</v>
      </c>
      <c r="AT152" s="183" t="s">
        <v>124</v>
      </c>
      <c r="AU152" s="183" t="s">
        <v>84</v>
      </c>
      <c r="AY152" s="19" t="s">
        <v>121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84</v>
      </c>
      <c r="BK152" s="184">
        <f>ROUND(I152*H152,2)</f>
        <v>0</v>
      </c>
      <c r="BL152" s="19" t="s">
        <v>140</v>
      </c>
      <c r="BM152" s="183" t="s">
        <v>500</v>
      </c>
    </row>
    <row r="153" s="2" customFormat="1" ht="21.75" customHeight="1">
      <c r="A153" s="38"/>
      <c r="B153" s="171"/>
      <c r="C153" s="172" t="s">
        <v>351</v>
      </c>
      <c r="D153" s="172" t="s">
        <v>124</v>
      </c>
      <c r="E153" s="173" t="s">
        <v>921</v>
      </c>
      <c r="F153" s="174" t="s">
        <v>922</v>
      </c>
      <c r="G153" s="175" t="s">
        <v>226</v>
      </c>
      <c r="H153" s="176">
        <v>10</v>
      </c>
      <c r="I153" s="177"/>
      <c r="J153" s="178">
        <f>ROUND(I153*H153,2)</f>
        <v>0</v>
      </c>
      <c r="K153" s="174" t="s">
        <v>1</v>
      </c>
      <c r="L153" s="39"/>
      <c r="M153" s="179" t="s">
        <v>1</v>
      </c>
      <c r="N153" s="180" t="s">
        <v>41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140</v>
      </c>
      <c r="AT153" s="183" t="s">
        <v>124</v>
      </c>
      <c r="AU153" s="183" t="s">
        <v>84</v>
      </c>
      <c r="AY153" s="19" t="s">
        <v>121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84</v>
      </c>
      <c r="BK153" s="184">
        <f>ROUND(I153*H153,2)</f>
        <v>0</v>
      </c>
      <c r="BL153" s="19" t="s">
        <v>140</v>
      </c>
      <c r="BM153" s="183" t="s">
        <v>513</v>
      </c>
    </row>
    <row r="154" s="2" customFormat="1" ht="24.15" customHeight="1">
      <c r="A154" s="38"/>
      <c r="B154" s="171"/>
      <c r="C154" s="172" t="s">
        <v>357</v>
      </c>
      <c r="D154" s="172" t="s">
        <v>124</v>
      </c>
      <c r="E154" s="173" t="s">
        <v>923</v>
      </c>
      <c r="F154" s="174" t="s">
        <v>924</v>
      </c>
      <c r="G154" s="175" t="s">
        <v>237</v>
      </c>
      <c r="H154" s="176">
        <v>1</v>
      </c>
      <c r="I154" s="177"/>
      <c r="J154" s="178">
        <f>ROUND(I154*H154,2)</f>
        <v>0</v>
      </c>
      <c r="K154" s="174" t="s">
        <v>1</v>
      </c>
      <c r="L154" s="39"/>
      <c r="M154" s="179" t="s">
        <v>1</v>
      </c>
      <c r="N154" s="180" t="s">
        <v>41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140</v>
      </c>
      <c r="AT154" s="183" t="s">
        <v>124</v>
      </c>
      <c r="AU154" s="183" t="s">
        <v>84</v>
      </c>
      <c r="AY154" s="19" t="s">
        <v>121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84</v>
      </c>
      <c r="BK154" s="184">
        <f>ROUND(I154*H154,2)</f>
        <v>0</v>
      </c>
      <c r="BL154" s="19" t="s">
        <v>140</v>
      </c>
      <c r="BM154" s="183" t="s">
        <v>524</v>
      </c>
    </row>
    <row r="155" s="2" customFormat="1">
      <c r="A155" s="38"/>
      <c r="B155" s="39"/>
      <c r="C155" s="38"/>
      <c r="D155" s="191" t="s">
        <v>484</v>
      </c>
      <c r="E155" s="38"/>
      <c r="F155" s="232" t="s">
        <v>925</v>
      </c>
      <c r="G155" s="38"/>
      <c r="H155" s="38"/>
      <c r="I155" s="233"/>
      <c r="J155" s="38"/>
      <c r="K155" s="38"/>
      <c r="L155" s="39"/>
      <c r="M155" s="234"/>
      <c r="N155" s="235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484</v>
      </c>
      <c r="AU155" s="19" t="s">
        <v>84</v>
      </c>
    </row>
    <row r="156" s="2" customFormat="1" ht="16.5" customHeight="1">
      <c r="A156" s="38"/>
      <c r="B156" s="171"/>
      <c r="C156" s="172" t="s">
        <v>364</v>
      </c>
      <c r="D156" s="172" t="s">
        <v>124</v>
      </c>
      <c r="E156" s="173" t="s">
        <v>926</v>
      </c>
      <c r="F156" s="174" t="s">
        <v>927</v>
      </c>
      <c r="G156" s="175" t="s">
        <v>928</v>
      </c>
      <c r="H156" s="176">
        <v>10</v>
      </c>
      <c r="I156" s="177"/>
      <c r="J156" s="178">
        <f>ROUND(I156*H156,2)</f>
        <v>0</v>
      </c>
      <c r="K156" s="174" t="s">
        <v>1</v>
      </c>
      <c r="L156" s="39"/>
      <c r="M156" s="179" t="s">
        <v>1</v>
      </c>
      <c r="N156" s="180" t="s">
        <v>41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140</v>
      </c>
      <c r="AT156" s="183" t="s">
        <v>124</v>
      </c>
      <c r="AU156" s="183" t="s">
        <v>84</v>
      </c>
      <c r="AY156" s="19" t="s">
        <v>121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84</v>
      </c>
      <c r="BK156" s="184">
        <f>ROUND(I156*H156,2)</f>
        <v>0</v>
      </c>
      <c r="BL156" s="19" t="s">
        <v>140</v>
      </c>
      <c r="BM156" s="183" t="s">
        <v>536</v>
      </c>
    </row>
    <row r="157" s="2" customFormat="1" ht="24.15" customHeight="1">
      <c r="A157" s="38"/>
      <c r="B157" s="171"/>
      <c r="C157" s="172" t="s">
        <v>369</v>
      </c>
      <c r="D157" s="172" t="s">
        <v>124</v>
      </c>
      <c r="E157" s="173" t="s">
        <v>929</v>
      </c>
      <c r="F157" s="174" t="s">
        <v>930</v>
      </c>
      <c r="G157" s="175" t="s">
        <v>226</v>
      </c>
      <c r="H157" s="176">
        <v>90</v>
      </c>
      <c r="I157" s="177"/>
      <c r="J157" s="178">
        <f>ROUND(I157*H157,2)</f>
        <v>0</v>
      </c>
      <c r="K157" s="174" t="s">
        <v>1</v>
      </c>
      <c r="L157" s="39"/>
      <c r="M157" s="179" t="s">
        <v>1</v>
      </c>
      <c r="N157" s="180" t="s">
        <v>41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140</v>
      </c>
      <c r="AT157" s="183" t="s">
        <v>124</v>
      </c>
      <c r="AU157" s="183" t="s">
        <v>84</v>
      </c>
      <c r="AY157" s="19" t="s">
        <v>121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84</v>
      </c>
      <c r="BK157" s="184">
        <f>ROUND(I157*H157,2)</f>
        <v>0</v>
      </c>
      <c r="BL157" s="19" t="s">
        <v>140</v>
      </c>
      <c r="BM157" s="183" t="s">
        <v>545</v>
      </c>
    </row>
    <row r="158" s="2" customFormat="1" ht="16.5" customHeight="1">
      <c r="A158" s="38"/>
      <c r="B158" s="171"/>
      <c r="C158" s="172" t="s">
        <v>374</v>
      </c>
      <c r="D158" s="172" t="s">
        <v>124</v>
      </c>
      <c r="E158" s="173" t="s">
        <v>931</v>
      </c>
      <c r="F158" s="174" t="s">
        <v>932</v>
      </c>
      <c r="G158" s="175" t="s">
        <v>226</v>
      </c>
      <c r="H158" s="176">
        <v>100</v>
      </c>
      <c r="I158" s="177"/>
      <c r="J158" s="178">
        <f>ROUND(I158*H158,2)</f>
        <v>0</v>
      </c>
      <c r="K158" s="174" t="s">
        <v>1</v>
      </c>
      <c r="L158" s="39"/>
      <c r="M158" s="179" t="s">
        <v>1</v>
      </c>
      <c r="N158" s="180" t="s">
        <v>41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140</v>
      </c>
      <c r="AT158" s="183" t="s">
        <v>124</v>
      </c>
      <c r="AU158" s="183" t="s">
        <v>84</v>
      </c>
      <c r="AY158" s="19" t="s">
        <v>121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84</v>
      </c>
      <c r="BK158" s="184">
        <f>ROUND(I158*H158,2)</f>
        <v>0</v>
      </c>
      <c r="BL158" s="19" t="s">
        <v>140</v>
      </c>
      <c r="BM158" s="183" t="s">
        <v>559</v>
      </c>
    </row>
    <row r="159" s="2" customFormat="1" ht="16.5" customHeight="1">
      <c r="A159" s="38"/>
      <c r="B159" s="171"/>
      <c r="C159" s="172" t="s">
        <v>380</v>
      </c>
      <c r="D159" s="172" t="s">
        <v>124</v>
      </c>
      <c r="E159" s="173" t="s">
        <v>933</v>
      </c>
      <c r="F159" s="174" t="s">
        <v>934</v>
      </c>
      <c r="G159" s="175" t="s">
        <v>237</v>
      </c>
      <c r="H159" s="176">
        <v>4</v>
      </c>
      <c r="I159" s="177"/>
      <c r="J159" s="178">
        <f>ROUND(I159*H159,2)</f>
        <v>0</v>
      </c>
      <c r="K159" s="174" t="s">
        <v>1</v>
      </c>
      <c r="L159" s="39"/>
      <c r="M159" s="179" t="s">
        <v>1</v>
      </c>
      <c r="N159" s="180" t="s">
        <v>41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140</v>
      </c>
      <c r="AT159" s="183" t="s">
        <v>124</v>
      </c>
      <c r="AU159" s="183" t="s">
        <v>84</v>
      </c>
      <c r="AY159" s="19" t="s">
        <v>121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84</v>
      </c>
      <c r="BK159" s="184">
        <f>ROUND(I159*H159,2)</f>
        <v>0</v>
      </c>
      <c r="BL159" s="19" t="s">
        <v>140</v>
      </c>
      <c r="BM159" s="183" t="s">
        <v>569</v>
      </c>
    </row>
    <row r="160" s="2" customFormat="1" ht="24.15" customHeight="1">
      <c r="A160" s="38"/>
      <c r="B160" s="171"/>
      <c r="C160" s="172" t="s">
        <v>385</v>
      </c>
      <c r="D160" s="172" t="s">
        <v>124</v>
      </c>
      <c r="E160" s="173" t="s">
        <v>935</v>
      </c>
      <c r="F160" s="174" t="s">
        <v>936</v>
      </c>
      <c r="G160" s="175" t="s">
        <v>431</v>
      </c>
      <c r="H160" s="176">
        <v>4</v>
      </c>
      <c r="I160" s="177"/>
      <c r="J160" s="178">
        <f>ROUND(I160*H160,2)</f>
        <v>0</v>
      </c>
      <c r="K160" s="174" t="s">
        <v>1</v>
      </c>
      <c r="L160" s="39"/>
      <c r="M160" s="179" t="s">
        <v>1</v>
      </c>
      <c r="N160" s="180" t="s">
        <v>41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140</v>
      </c>
      <c r="AT160" s="183" t="s">
        <v>124</v>
      </c>
      <c r="AU160" s="183" t="s">
        <v>84</v>
      </c>
      <c r="AY160" s="19" t="s">
        <v>121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84</v>
      </c>
      <c r="BK160" s="184">
        <f>ROUND(I160*H160,2)</f>
        <v>0</v>
      </c>
      <c r="BL160" s="19" t="s">
        <v>140</v>
      </c>
      <c r="BM160" s="183" t="s">
        <v>581</v>
      </c>
    </row>
    <row r="161" s="2" customFormat="1" ht="21.75" customHeight="1">
      <c r="A161" s="38"/>
      <c r="B161" s="171"/>
      <c r="C161" s="172" t="s">
        <v>390</v>
      </c>
      <c r="D161" s="172" t="s">
        <v>124</v>
      </c>
      <c r="E161" s="173" t="s">
        <v>937</v>
      </c>
      <c r="F161" s="174" t="s">
        <v>938</v>
      </c>
      <c r="G161" s="175" t="s">
        <v>237</v>
      </c>
      <c r="H161" s="176">
        <v>10</v>
      </c>
      <c r="I161" s="177"/>
      <c r="J161" s="178">
        <f>ROUND(I161*H161,2)</f>
        <v>0</v>
      </c>
      <c r="K161" s="174" t="s">
        <v>1</v>
      </c>
      <c r="L161" s="39"/>
      <c r="M161" s="179" t="s">
        <v>1</v>
      </c>
      <c r="N161" s="180" t="s">
        <v>41</v>
      </c>
      <c r="O161" s="77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140</v>
      </c>
      <c r="AT161" s="183" t="s">
        <v>124</v>
      </c>
      <c r="AU161" s="183" t="s">
        <v>84</v>
      </c>
      <c r="AY161" s="19" t="s">
        <v>121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9" t="s">
        <v>84</v>
      </c>
      <c r="BK161" s="184">
        <f>ROUND(I161*H161,2)</f>
        <v>0</v>
      </c>
      <c r="BL161" s="19" t="s">
        <v>140</v>
      </c>
      <c r="BM161" s="183" t="s">
        <v>592</v>
      </c>
    </row>
    <row r="162" s="2" customFormat="1" ht="16.5" customHeight="1">
      <c r="A162" s="38"/>
      <c r="B162" s="171"/>
      <c r="C162" s="172" t="s">
        <v>394</v>
      </c>
      <c r="D162" s="172" t="s">
        <v>124</v>
      </c>
      <c r="E162" s="173" t="s">
        <v>939</v>
      </c>
      <c r="F162" s="174" t="s">
        <v>940</v>
      </c>
      <c r="G162" s="175" t="s">
        <v>226</v>
      </c>
      <c r="H162" s="176">
        <v>10</v>
      </c>
      <c r="I162" s="177"/>
      <c r="J162" s="178">
        <f>ROUND(I162*H162,2)</f>
        <v>0</v>
      </c>
      <c r="K162" s="174" t="s">
        <v>1</v>
      </c>
      <c r="L162" s="39"/>
      <c r="M162" s="179" t="s">
        <v>1</v>
      </c>
      <c r="N162" s="180" t="s">
        <v>41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140</v>
      </c>
      <c r="AT162" s="183" t="s">
        <v>124</v>
      </c>
      <c r="AU162" s="183" t="s">
        <v>84</v>
      </c>
      <c r="AY162" s="19" t="s">
        <v>121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84</v>
      </c>
      <c r="BK162" s="184">
        <f>ROUND(I162*H162,2)</f>
        <v>0</v>
      </c>
      <c r="BL162" s="19" t="s">
        <v>140</v>
      </c>
      <c r="BM162" s="183" t="s">
        <v>604</v>
      </c>
    </row>
    <row r="163" s="2" customFormat="1" ht="16.5" customHeight="1">
      <c r="A163" s="38"/>
      <c r="B163" s="171"/>
      <c r="C163" s="172" t="s">
        <v>398</v>
      </c>
      <c r="D163" s="172" t="s">
        <v>124</v>
      </c>
      <c r="E163" s="173" t="s">
        <v>941</v>
      </c>
      <c r="F163" s="174" t="s">
        <v>942</v>
      </c>
      <c r="G163" s="175" t="s">
        <v>226</v>
      </c>
      <c r="H163" s="176">
        <v>100</v>
      </c>
      <c r="I163" s="177"/>
      <c r="J163" s="178">
        <f>ROUND(I163*H163,2)</f>
        <v>0</v>
      </c>
      <c r="K163" s="174" t="s">
        <v>1</v>
      </c>
      <c r="L163" s="39"/>
      <c r="M163" s="179" t="s">
        <v>1</v>
      </c>
      <c r="N163" s="180" t="s">
        <v>41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140</v>
      </c>
      <c r="AT163" s="183" t="s">
        <v>124</v>
      </c>
      <c r="AU163" s="183" t="s">
        <v>84</v>
      </c>
      <c r="AY163" s="19" t="s">
        <v>121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84</v>
      </c>
      <c r="BK163" s="184">
        <f>ROUND(I163*H163,2)</f>
        <v>0</v>
      </c>
      <c r="BL163" s="19" t="s">
        <v>140</v>
      </c>
      <c r="BM163" s="183" t="s">
        <v>613</v>
      </c>
    </row>
    <row r="164" s="2" customFormat="1">
      <c r="A164" s="38"/>
      <c r="B164" s="39"/>
      <c r="C164" s="38"/>
      <c r="D164" s="191" t="s">
        <v>484</v>
      </c>
      <c r="E164" s="38"/>
      <c r="F164" s="232" t="s">
        <v>943</v>
      </c>
      <c r="G164" s="38"/>
      <c r="H164" s="38"/>
      <c r="I164" s="233"/>
      <c r="J164" s="38"/>
      <c r="K164" s="38"/>
      <c r="L164" s="39"/>
      <c r="M164" s="234"/>
      <c r="N164" s="235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484</v>
      </c>
      <c r="AU164" s="19" t="s">
        <v>84</v>
      </c>
    </row>
    <row r="165" s="2" customFormat="1" ht="16.5" customHeight="1">
      <c r="A165" s="38"/>
      <c r="B165" s="171"/>
      <c r="C165" s="172" t="s">
        <v>404</v>
      </c>
      <c r="D165" s="172" t="s">
        <v>124</v>
      </c>
      <c r="E165" s="173" t="s">
        <v>944</v>
      </c>
      <c r="F165" s="174" t="s">
        <v>945</v>
      </c>
      <c r="G165" s="175" t="s">
        <v>226</v>
      </c>
      <c r="H165" s="176">
        <v>10</v>
      </c>
      <c r="I165" s="177"/>
      <c r="J165" s="178">
        <f>ROUND(I165*H165,2)</f>
        <v>0</v>
      </c>
      <c r="K165" s="174" t="s">
        <v>1</v>
      </c>
      <c r="L165" s="39"/>
      <c r="M165" s="179" t="s">
        <v>1</v>
      </c>
      <c r="N165" s="180" t="s">
        <v>41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140</v>
      </c>
      <c r="AT165" s="183" t="s">
        <v>124</v>
      </c>
      <c r="AU165" s="183" t="s">
        <v>84</v>
      </c>
      <c r="AY165" s="19" t="s">
        <v>121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84</v>
      </c>
      <c r="BK165" s="184">
        <f>ROUND(I165*H165,2)</f>
        <v>0</v>
      </c>
      <c r="BL165" s="19" t="s">
        <v>140</v>
      </c>
      <c r="BM165" s="183" t="s">
        <v>624</v>
      </c>
    </row>
    <row r="166" s="2" customFormat="1" ht="16.5" customHeight="1">
      <c r="A166" s="38"/>
      <c r="B166" s="171"/>
      <c r="C166" s="172" t="s">
        <v>415</v>
      </c>
      <c r="D166" s="172" t="s">
        <v>124</v>
      </c>
      <c r="E166" s="173" t="s">
        <v>946</v>
      </c>
      <c r="F166" s="174" t="s">
        <v>947</v>
      </c>
      <c r="G166" s="175" t="s">
        <v>226</v>
      </c>
      <c r="H166" s="176">
        <v>100</v>
      </c>
      <c r="I166" s="177"/>
      <c r="J166" s="178">
        <f>ROUND(I166*H166,2)</f>
        <v>0</v>
      </c>
      <c r="K166" s="174" t="s">
        <v>1</v>
      </c>
      <c r="L166" s="39"/>
      <c r="M166" s="179" t="s">
        <v>1</v>
      </c>
      <c r="N166" s="180" t="s">
        <v>41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140</v>
      </c>
      <c r="AT166" s="183" t="s">
        <v>124</v>
      </c>
      <c r="AU166" s="183" t="s">
        <v>84</v>
      </c>
      <c r="AY166" s="19" t="s">
        <v>121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84</v>
      </c>
      <c r="BK166" s="184">
        <f>ROUND(I166*H166,2)</f>
        <v>0</v>
      </c>
      <c r="BL166" s="19" t="s">
        <v>140</v>
      </c>
      <c r="BM166" s="183" t="s">
        <v>633</v>
      </c>
    </row>
    <row r="167" s="2" customFormat="1" ht="24.15" customHeight="1">
      <c r="A167" s="38"/>
      <c r="B167" s="171"/>
      <c r="C167" s="172" t="s">
        <v>419</v>
      </c>
      <c r="D167" s="172" t="s">
        <v>124</v>
      </c>
      <c r="E167" s="173" t="s">
        <v>948</v>
      </c>
      <c r="F167" s="174" t="s">
        <v>949</v>
      </c>
      <c r="G167" s="175" t="s">
        <v>950</v>
      </c>
      <c r="H167" s="176">
        <v>0.10000000000000001</v>
      </c>
      <c r="I167" s="177"/>
      <c r="J167" s="178">
        <f>ROUND(I167*H167,2)</f>
        <v>0</v>
      </c>
      <c r="K167" s="174" t="s">
        <v>1</v>
      </c>
      <c r="L167" s="39"/>
      <c r="M167" s="179" t="s">
        <v>1</v>
      </c>
      <c r="N167" s="180" t="s">
        <v>41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140</v>
      </c>
      <c r="AT167" s="183" t="s">
        <v>124</v>
      </c>
      <c r="AU167" s="183" t="s">
        <v>84</v>
      </c>
      <c r="AY167" s="19" t="s">
        <v>121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84</v>
      </c>
      <c r="BK167" s="184">
        <f>ROUND(I167*H167,2)</f>
        <v>0</v>
      </c>
      <c r="BL167" s="19" t="s">
        <v>140</v>
      </c>
      <c r="BM167" s="183" t="s">
        <v>642</v>
      </c>
    </row>
    <row r="168" s="2" customFormat="1" ht="16.5" customHeight="1">
      <c r="A168" s="38"/>
      <c r="B168" s="171"/>
      <c r="C168" s="172" t="s">
        <v>424</v>
      </c>
      <c r="D168" s="172" t="s">
        <v>124</v>
      </c>
      <c r="E168" s="173" t="s">
        <v>951</v>
      </c>
      <c r="F168" s="174" t="s">
        <v>952</v>
      </c>
      <c r="G168" s="175" t="s">
        <v>189</v>
      </c>
      <c r="H168" s="176">
        <v>10</v>
      </c>
      <c r="I168" s="177"/>
      <c r="J168" s="178">
        <f>ROUND(I168*H168,2)</f>
        <v>0</v>
      </c>
      <c r="K168" s="174" t="s">
        <v>1</v>
      </c>
      <c r="L168" s="39"/>
      <c r="M168" s="179" t="s">
        <v>1</v>
      </c>
      <c r="N168" s="180" t="s">
        <v>41</v>
      </c>
      <c r="O168" s="77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140</v>
      </c>
      <c r="AT168" s="183" t="s">
        <v>124</v>
      </c>
      <c r="AU168" s="183" t="s">
        <v>84</v>
      </c>
      <c r="AY168" s="19" t="s">
        <v>121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84</v>
      </c>
      <c r="BK168" s="184">
        <f>ROUND(I168*H168,2)</f>
        <v>0</v>
      </c>
      <c r="BL168" s="19" t="s">
        <v>140</v>
      </c>
      <c r="BM168" s="183" t="s">
        <v>651</v>
      </c>
    </row>
    <row r="169" s="2" customFormat="1" ht="16.5" customHeight="1">
      <c r="A169" s="38"/>
      <c r="B169" s="171"/>
      <c r="C169" s="172" t="s">
        <v>428</v>
      </c>
      <c r="D169" s="172" t="s">
        <v>124</v>
      </c>
      <c r="E169" s="173" t="s">
        <v>953</v>
      </c>
      <c r="F169" s="174" t="s">
        <v>954</v>
      </c>
      <c r="G169" s="175" t="s">
        <v>189</v>
      </c>
      <c r="H169" s="176">
        <v>10</v>
      </c>
      <c r="I169" s="177"/>
      <c r="J169" s="178">
        <f>ROUND(I169*H169,2)</f>
        <v>0</v>
      </c>
      <c r="K169" s="174" t="s">
        <v>1</v>
      </c>
      <c r="L169" s="39"/>
      <c r="M169" s="179" t="s">
        <v>1</v>
      </c>
      <c r="N169" s="180" t="s">
        <v>41</v>
      </c>
      <c r="O169" s="77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140</v>
      </c>
      <c r="AT169" s="183" t="s">
        <v>124</v>
      </c>
      <c r="AU169" s="183" t="s">
        <v>84</v>
      </c>
      <c r="AY169" s="19" t="s">
        <v>121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84</v>
      </c>
      <c r="BK169" s="184">
        <f>ROUND(I169*H169,2)</f>
        <v>0</v>
      </c>
      <c r="BL169" s="19" t="s">
        <v>140</v>
      </c>
      <c r="BM169" s="183" t="s">
        <v>660</v>
      </c>
    </row>
    <row r="170" s="12" customFormat="1" ht="25.92" customHeight="1">
      <c r="A170" s="12"/>
      <c r="B170" s="158"/>
      <c r="C170" s="12"/>
      <c r="D170" s="159" t="s">
        <v>75</v>
      </c>
      <c r="E170" s="160" t="s">
        <v>955</v>
      </c>
      <c r="F170" s="160" t="s">
        <v>956</v>
      </c>
      <c r="G170" s="12"/>
      <c r="H170" s="12"/>
      <c r="I170" s="161"/>
      <c r="J170" s="162">
        <f>BK170</f>
        <v>0</v>
      </c>
      <c r="K170" s="12"/>
      <c r="L170" s="158"/>
      <c r="M170" s="163"/>
      <c r="N170" s="164"/>
      <c r="O170" s="164"/>
      <c r="P170" s="165">
        <f>SUM(P171:P186)</f>
        <v>0</v>
      </c>
      <c r="Q170" s="164"/>
      <c r="R170" s="165">
        <f>SUM(R171:R186)</f>
        <v>0</v>
      </c>
      <c r="S170" s="164"/>
      <c r="T170" s="166">
        <f>SUM(T171:T186)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9" t="s">
        <v>84</v>
      </c>
      <c r="AT170" s="167" t="s">
        <v>75</v>
      </c>
      <c r="AU170" s="167" t="s">
        <v>76</v>
      </c>
      <c r="AY170" s="159" t="s">
        <v>121</v>
      </c>
      <c r="BK170" s="168">
        <f>SUM(BK171:BK186)</f>
        <v>0</v>
      </c>
    </row>
    <row r="171" s="2" customFormat="1" ht="24.15" customHeight="1">
      <c r="A171" s="38"/>
      <c r="B171" s="171"/>
      <c r="C171" s="172" t="s">
        <v>435</v>
      </c>
      <c r="D171" s="172" t="s">
        <v>124</v>
      </c>
      <c r="E171" s="173" t="s">
        <v>957</v>
      </c>
      <c r="F171" s="174" t="s">
        <v>958</v>
      </c>
      <c r="G171" s="175" t="s">
        <v>959</v>
      </c>
      <c r="H171" s="176">
        <v>1</v>
      </c>
      <c r="I171" s="177"/>
      <c r="J171" s="178">
        <f>ROUND(I171*H171,2)</f>
        <v>0</v>
      </c>
      <c r="K171" s="174" t="s">
        <v>1</v>
      </c>
      <c r="L171" s="39"/>
      <c r="M171" s="179" t="s">
        <v>1</v>
      </c>
      <c r="N171" s="180" t="s">
        <v>41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140</v>
      </c>
      <c r="AT171" s="183" t="s">
        <v>124</v>
      </c>
      <c r="AU171" s="183" t="s">
        <v>84</v>
      </c>
      <c r="AY171" s="19" t="s">
        <v>121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84</v>
      </c>
      <c r="BK171" s="184">
        <f>ROUND(I171*H171,2)</f>
        <v>0</v>
      </c>
      <c r="BL171" s="19" t="s">
        <v>140</v>
      </c>
      <c r="BM171" s="183" t="s">
        <v>669</v>
      </c>
    </row>
    <row r="172" s="2" customFormat="1" ht="16.5" customHeight="1">
      <c r="A172" s="38"/>
      <c r="B172" s="171"/>
      <c r="C172" s="172" t="s">
        <v>440</v>
      </c>
      <c r="D172" s="172" t="s">
        <v>124</v>
      </c>
      <c r="E172" s="173" t="s">
        <v>960</v>
      </c>
      <c r="F172" s="174" t="s">
        <v>961</v>
      </c>
      <c r="G172" s="175" t="s">
        <v>962</v>
      </c>
      <c r="H172" s="176">
        <v>16</v>
      </c>
      <c r="I172" s="177"/>
      <c r="J172" s="178">
        <f>ROUND(I172*H172,2)</f>
        <v>0</v>
      </c>
      <c r="K172" s="174" t="s">
        <v>1</v>
      </c>
      <c r="L172" s="39"/>
      <c r="M172" s="179" t="s">
        <v>1</v>
      </c>
      <c r="N172" s="180" t="s">
        <v>41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140</v>
      </c>
      <c r="AT172" s="183" t="s">
        <v>124</v>
      </c>
      <c r="AU172" s="183" t="s">
        <v>84</v>
      </c>
      <c r="AY172" s="19" t="s">
        <v>121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84</v>
      </c>
      <c r="BK172" s="184">
        <f>ROUND(I172*H172,2)</f>
        <v>0</v>
      </c>
      <c r="BL172" s="19" t="s">
        <v>140</v>
      </c>
      <c r="BM172" s="183" t="s">
        <v>677</v>
      </c>
    </row>
    <row r="173" s="2" customFormat="1" ht="16.5" customHeight="1">
      <c r="A173" s="38"/>
      <c r="B173" s="171"/>
      <c r="C173" s="172" t="s">
        <v>445</v>
      </c>
      <c r="D173" s="172" t="s">
        <v>124</v>
      </c>
      <c r="E173" s="173" t="s">
        <v>963</v>
      </c>
      <c r="F173" s="174" t="s">
        <v>964</v>
      </c>
      <c r="G173" s="175" t="s">
        <v>962</v>
      </c>
      <c r="H173" s="176">
        <v>16</v>
      </c>
      <c r="I173" s="177"/>
      <c r="J173" s="178">
        <f>ROUND(I173*H173,2)</f>
        <v>0</v>
      </c>
      <c r="K173" s="174" t="s">
        <v>1</v>
      </c>
      <c r="L173" s="39"/>
      <c r="M173" s="179" t="s">
        <v>1</v>
      </c>
      <c r="N173" s="180" t="s">
        <v>41</v>
      </c>
      <c r="O173" s="77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140</v>
      </c>
      <c r="AT173" s="183" t="s">
        <v>124</v>
      </c>
      <c r="AU173" s="183" t="s">
        <v>84</v>
      </c>
      <c r="AY173" s="19" t="s">
        <v>121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84</v>
      </c>
      <c r="BK173" s="184">
        <f>ROUND(I173*H173,2)</f>
        <v>0</v>
      </c>
      <c r="BL173" s="19" t="s">
        <v>140</v>
      </c>
      <c r="BM173" s="183" t="s">
        <v>685</v>
      </c>
    </row>
    <row r="174" s="2" customFormat="1" ht="16.5" customHeight="1">
      <c r="A174" s="38"/>
      <c r="B174" s="171"/>
      <c r="C174" s="172" t="s">
        <v>450</v>
      </c>
      <c r="D174" s="172" t="s">
        <v>124</v>
      </c>
      <c r="E174" s="173" t="s">
        <v>965</v>
      </c>
      <c r="F174" s="174" t="s">
        <v>966</v>
      </c>
      <c r="G174" s="175" t="s">
        <v>962</v>
      </c>
      <c r="H174" s="176">
        <v>8</v>
      </c>
      <c r="I174" s="177"/>
      <c r="J174" s="178">
        <f>ROUND(I174*H174,2)</f>
        <v>0</v>
      </c>
      <c r="K174" s="174" t="s">
        <v>1</v>
      </c>
      <c r="L174" s="39"/>
      <c r="M174" s="179" t="s">
        <v>1</v>
      </c>
      <c r="N174" s="180" t="s">
        <v>41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140</v>
      </c>
      <c r="AT174" s="183" t="s">
        <v>124</v>
      </c>
      <c r="AU174" s="183" t="s">
        <v>84</v>
      </c>
      <c r="AY174" s="19" t="s">
        <v>121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84</v>
      </c>
      <c r="BK174" s="184">
        <f>ROUND(I174*H174,2)</f>
        <v>0</v>
      </c>
      <c r="BL174" s="19" t="s">
        <v>140</v>
      </c>
      <c r="BM174" s="183" t="s">
        <v>693</v>
      </c>
    </row>
    <row r="175" s="2" customFormat="1" ht="16.5" customHeight="1">
      <c r="A175" s="38"/>
      <c r="B175" s="171"/>
      <c r="C175" s="172" t="s">
        <v>455</v>
      </c>
      <c r="D175" s="172" t="s">
        <v>124</v>
      </c>
      <c r="E175" s="173" t="s">
        <v>967</v>
      </c>
      <c r="F175" s="174" t="s">
        <v>968</v>
      </c>
      <c r="G175" s="175" t="s">
        <v>431</v>
      </c>
      <c r="H175" s="176">
        <v>4</v>
      </c>
      <c r="I175" s="177"/>
      <c r="J175" s="178">
        <f>ROUND(I175*H175,2)</f>
        <v>0</v>
      </c>
      <c r="K175" s="174" t="s">
        <v>1</v>
      </c>
      <c r="L175" s="39"/>
      <c r="M175" s="179" t="s">
        <v>1</v>
      </c>
      <c r="N175" s="180" t="s">
        <v>41</v>
      </c>
      <c r="O175" s="77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140</v>
      </c>
      <c r="AT175" s="183" t="s">
        <v>124</v>
      </c>
      <c r="AU175" s="183" t="s">
        <v>84</v>
      </c>
      <c r="AY175" s="19" t="s">
        <v>121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84</v>
      </c>
      <c r="BK175" s="184">
        <f>ROUND(I175*H175,2)</f>
        <v>0</v>
      </c>
      <c r="BL175" s="19" t="s">
        <v>140</v>
      </c>
      <c r="BM175" s="183" t="s">
        <v>704</v>
      </c>
    </row>
    <row r="176" s="2" customFormat="1" ht="16.5" customHeight="1">
      <c r="A176" s="38"/>
      <c r="B176" s="171"/>
      <c r="C176" s="172" t="s">
        <v>459</v>
      </c>
      <c r="D176" s="172" t="s">
        <v>124</v>
      </c>
      <c r="E176" s="173" t="s">
        <v>969</v>
      </c>
      <c r="F176" s="174" t="s">
        <v>970</v>
      </c>
      <c r="G176" s="175" t="s">
        <v>962</v>
      </c>
      <c r="H176" s="176">
        <v>2</v>
      </c>
      <c r="I176" s="177"/>
      <c r="J176" s="178">
        <f>ROUND(I176*H176,2)</f>
        <v>0</v>
      </c>
      <c r="K176" s="174" t="s">
        <v>1</v>
      </c>
      <c r="L176" s="39"/>
      <c r="M176" s="179" t="s">
        <v>1</v>
      </c>
      <c r="N176" s="180" t="s">
        <v>41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140</v>
      </c>
      <c r="AT176" s="183" t="s">
        <v>124</v>
      </c>
      <c r="AU176" s="183" t="s">
        <v>84</v>
      </c>
      <c r="AY176" s="19" t="s">
        <v>121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84</v>
      </c>
      <c r="BK176" s="184">
        <f>ROUND(I176*H176,2)</f>
        <v>0</v>
      </c>
      <c r="BL176" s="19" t="s">
        <v>140</v>
      </c>
      <c r="BM176" s="183" t="s">
        <v>714</v>
      </c>
    </row>
    <row r="177" s="2" customFormat="1" ht="16.5" customHeight="1">
      <c r="A177" s="38"/>
      <c r="B177" s="171"/>
      <c r="C177" s="172" t="s">
        <v>464</v>
      </c>
      <c r="D177" s="172" t="s">
        <v>124</v>
      </c>
      <c r="E177" s="173" t="s">
        <v>971</v>
      </c>
      <c r="F177" s="174" t="s">
        <v>972</v>
      </c>
      <c r="G177" s="175" t="s">
        <v>962</v>
      </c>
      <c r="H177" s="176">
        <v>6</v>
      </c>
      <c r="I177" s="177"/>
      <c r="J177" s="178">
        <f>ROUND(I177*H177,2)</f>
        <v>0</v>
      </c>
      <c r="K177" s="174" t="s">
        <v>1</v>
      </c>
      <c r="L177" s="39"/>
      <c r="M177" s="179" t="s">
        <v>1</v>
      </c>
      <c r="N177" s="180" t="s">
        <v>41</v>
      </c>
      <c r="O177" s="77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140</v>
      </c>
      <c r="AT177" s="183" t="s">
        <v>124</v>
      </c>
      <c r="AU177" s="183" t="s">
        <v>84</v>
      </c>
      <c r="AY177" s="19" t="s">
        <v>121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84</v>
      </c>
      <c r="BK177" s="184">
        <f>ROUND(I177*H177,2)</f>
        <v>0</v>
      </c>
      <c r="BL177" s="19" t="s">
        <v>140</v>
      </c>
      <c r="BM177" s="183" t="s">
        <v>726</v>
      </c>
    </row>
    <row r="178" s="2" customFormat="1" ht="16.5" customHeight="1">
      <c r="A178" s="38"/>
      <c r="B178" s="171"/>
      <c r="C178" s="172" t="s">
        <v>469</v>
      </c>
      <c r="D178" s="172" t="s">
        <v>124</v>
      </c>
      <c r="E178" s="173" t="s">
        <v>973</v>
      </c>
      <c r="F178" s="174" t="s">
        <v>974</v>
      </c>
      <c r="G178" s="175" t="s">
        <v>962</v>
      </c>
      <c r="H178" s="176">
        <v>3</v>
      </c>
      <c r="I178" s="177"/>
      <c r="J178" s="178">
        <f>ROUND(I178*H178,2)</f>
        <v>0</v>
      </c>
      <c r="K178" s="174" t="s">
        <v>1</v>
      </c>
      <c r="L178" s="39"/>
      <c r="M178" s="179" t="s">
        <v>1</v>
      </c>
      <c r="N178" s="180" t="s">
        <v>41</v>
      </c>
      <c r="O178" s="77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140</v>
      </c>
      <c r="AT178" s="183" t="s">
        <v>124</v>
      </c>
      <c r="AU178" s="183" t="s">
        <v>84</v>
      </c>
      <c r="AY178" s="19" t="s">
        <v>121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84</v>
      </c>
      <c r="BK178" s="184">
        <f>ROUND(I178*H178,2)</f>
        <v>0</v>
      </c>
      <c r="BL178" s="19" t="s">
        <v>140</v>
      </c>
      <c r="BM178" s="183" t="s">
        <v>734</v>
      </c>
    </row>
    <row r="179" s="2" customFormat="1" ht="16.5" customHeight="1">
      <c r="A179" s="38"/>
      <c r="B179" s="171"/>
      <c r="C179" s="172" t="s">
        <v>474</v>
      </c>
      <c r="D179" s="172" t="s">
        <v>124</v>
      </c>
      <c r="E179" s="173" t="s">
        <v>975</v>
      </c>
      <c r="F179" s="174" t="s">
        <v>976</v>
      </c>
      <c r="G179" s="175" t="s">
        <v>962</v>
      </c>
      <c r="H179" s="176">
        <v>16</v>
      </c>
      <c r="I179" s="177"/>
      <c r="J179" s="178">
        <f>ROUND(I179*H179,2)</f>
        <v>0</v>
      </c>
      <c r="K179" s="174" t="s">
        <v>1</v>
      </c>
      <c r="L179" s="39"/>
      <c r="M179" s="179" t="s">
        <v>1</v>
      </c>
      <c r="N179" s="180" t="s">
        <v>41</v>
      </c>
      <c r="O179" s="77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140</v>
      </c>
      <c r="AT179" s="183" t="s">
        <v>124</v>
      </c>
      <c r="AU179" s="183" t="s">
        <v>84</v>
      </c>
      <c r="AY179" s="19" t="s">
        <v>121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84</v>
      </c>
      <c r="BK179" s="184">
        <f>ROUND(I179*H179,2)</f>
        <v>0</v>
      </c>
      <c r="BL179" s="19" t="s">
        <v>140</v>
      </c>
      <c r="BM179" s="183" t="s">
        <v>743</v>
      </c>
    </row>
    <row r="180" s="2" customFormat="1" ht="16.5" customHeight="1">
      <c r="A180" s="38"/>
      <c r="B180" s="171"/>
      <c r="C180" s="172" t="s">
        <v>479</v>
      </c>
      <c r="D180" s="172" t="s">
        <v>124</v>
      </c>
      <c r="E180" s="173" t="s">
        <v>977</v>
      </c>
      <c r="F180" s="174" t="s">
        <v>978</v>
      </c>
      <c r="G180" s="175" t="s">
        <v>959</v>
      </c>
      <c r="H180" s="176">
        <v>1</v>
      </c>
      <c r="I180" s="177"/>
      <c r="J180" s="178">
        <f>ROUND(I180*H180,2)</f>
        <v>0</v>
      </c>
      <c r="K180" s="174" t="s">
        <v>1</v>
      </c>
      <c r="L180" s="39"/>
      <c r="M180" s="179" t="s">
        <v>1</v>
      </c>
      <c r="N180" s="180" t="s">
        <v>41</v>
      </c>
      <c r="O180" s="77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140</v>
      </c>
      <c r="AT180" s="183" t="s">
        <v>124</v>
      </c>
      <c r="AU180" s="183" t="s">
        <v>84</v>
      </c>
      <c r="AY180" s="19" t="s">
        <v>121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84</v>
      </c>
      <c r="BK180" s="184">
        <f>ROUND(I180*H180,2)</f>
        <v>0</v>
      </c>
      <c r="BL180" s="19" t="s">
        <v>140</v>
      </c>
      <c r="BM180" s="183" t="s">
        <v>754</v>
      </c>
    </row>
    <row r="181" s="2" customFormat="1" ht="16.5" customHeight="1">
      <c r="A181" s="38"/>
      <c r="B181" s="171"/>
      <c r="C181" s="172" t="s">
        <v>488</v>
      </c>
      <c r="D181" s="172" t="s">
        <v>124</v>
      </c>
      <c r="E181" s="173" t="s">
        <v>979</v>
      </c>
      <c r="F181" s="174" t="s">
        <v>980</v>
      </c>
      <c r="G181" s="175" t="s">
        <v>962</v>
      </c>
      <c r="H181" s="176">
        <v>4</v>
      </c>
      <c r="I181" s="177"/>
      <c r="J181" s="178">
        <f>ROUND(I181*H181,2)</f>
        <v>0</v>
      </c>
      <c r="K181" s="174" t="s">
        <v>1</v>
      </c>
      <c r="L181" s="39"/>
      <c r="M181" s="179" t="s">
        <v>1</v>
      </c>
      <c r="N181" s="180" t="s">
        <v>41</v>
      </c>
      <c r="O181" s="77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140</v>
      </c>
      <c r="AT181" s="183" t="s">
        <v>124</v>
      </c>
      <c r="AU181" s="183" t="s">
        <v>84</v>
      </c>
      <c r="AY181" s="19" t="s">
        <v>121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84</v>
      </c>
      <c r="BK181" s="184">
        <f>ROUND(I181*H181,2)</f>
        <v>0</v>
      </c>
      <c r="BL181" s="19" t="s">
        <v>140</v>
      </c>
      <c r="BM181" s="183" t="s">
        <v>766</v>
      </c>
    </row>
    <row r="182" s="2" customFormat="1" ht="16.5" customHeight="1">
      <c r="A182" s="38"/>
      <c r="B182" s="171"/>
      <c r="C182" s="172" t="s">
        <v>493</v>
      </c>
      <c r="D182" s="172" t="s">
        <v>124</v>
      </c>
      <c r="E182" s="173" t="s">
        <v>981</v>
      </c>
      <c r="F182" s="174" t="s">
        <v>982</v>
      </c>
      <c r="G182" s="175" t="s">
        <v>962</v>
      </c>
      <c r="H182" s="176">
        <v>4</v>
      </c>
      <c r="I182" s="177"/>
      <c r="J182" s="178">
        <f>ROUND(I182*H182,2)</f>
        <v>0</v>
      </c>
      <c r="K182" s="174" t="s">
        <v>1</v>
      </c>
      <c r="L182" s="39"/>
      <c r="M182" s="179" t="s">
        <v>1</v>
      </c>
      <c r="N182" s="180" t="s">
        <v>41</v>
      </c>
      <c r="O182" s="77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140</v>
      </c>
      <c r="AT182" s="183" t="s">
        <v>124</v>
      </c>
      <c r="AU182" s="183" t="s">
        <v>84</v>
      </c>
      <c r="AY182" s="19" t="s">
        <v>121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84</v>
      </c>
      <c r="BK182" s="184">
        <f>ROUND(I182*H182,2)</f>
        <v>0</v>
      </c>
      <c r="BL182" s="19" t="s">
        <v>140</v>
      </c>
      <c r="BM182" s="183" t="s">
        <v>781</v>
      </c>
    </row>
    <row r="183" s="2" customFormat="1" ht="16.5" customHeight="1">
      <c r="A183" s="38"/>
      <c r="B183" s="171"/>
      <c r="C183" s="172" t="s">
        <v>500</v>
      </c>
      <c r="D183" s="172" t="s">
        <v>124</v>
      </c>
      <c r="E183" s="173" t="s">
        <v>983</v>
      </c>
      <c r="F183" s="174" t="s">
        <v>984</v>
      </c>
      <c r="G183" s="175" t="s">
        <v>962</v>
      </c>
      <c r="H183" s="176">
        <v>4</v>
      </c>
      <c r="I183" s="177"/>
      <c r="J183" s="178">
        <f>ROUND(I183*H183,2)</f>
        <v>0</v>
      </c>
      <c r="K183" s="174" t="s">
        <v>1</v>
      </c>
      <c r="L183" s="39"/>
      <c r="M183" s="179" t="s">
        <v>1</v>
      </c>
      <c r="N183" s="180" t="s">
        <v>41</v>
      </c>
      <c r="O183" s="77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140</v>
      </c>
      <c r="AT183" s="183" t="s">
        <v>124</v>
      </c>
      <c r="AU183" s="183" t="s">
        <v>84</v>
      </c>
      <c r="AY183" s="19" t="s">
        <v>121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84</v>
      </c>
      <c r="BK183" s="184">
        <f>ROUND(I183*H183,2)</f>
        <v>0</v>
      </c>
      <c r="BL183" s="19" t="s">
        <v>140</v>
      </c>
      <c r="BM183" s="183" t="s">
        <v>791</v>
      </c>
    </row>
    <row r="184" s="2" customFormat="1" ht="24.15" customHeight="1">
      <c r="A184" s="38"/>
      <c r="B184" s="171"/>
      <c r="C184" s="172" t="s">
        <v>506</v>
      </c>
      <c r="D184" s="172" t="s">
        <v>124</v>
      </c>
      <c r="E184" s="173" t="s">
        <v>985</v>
      </c>
      <c r="F184" s="174" t="s">
        <v>986</v>
      </c>
      <c r="G184" s="175" t="s">
        <v>959</v>
      </c>
      <c r="H184" s="176">
        <v>1</v>
      </c>
      <c r="I184" s="177"/>
      <c r="J184" s="178">
        <f>ROUND(I184*H184,2)</f>
        <v>0</v>
      </c>
      <c r="K184" s="174" t="s">
        <v>1</v>
      </c>
      <c r="L184" s="39"/>
      <c r="M184" s="179" t="s">
        <v>1</v>
      </c>
      <c r="N184" s="180" t="s">
        <v>41</v>
      </c>
      <c r="O184" s="77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140</v>
      </c>
      <c r="AT184" s="183" t="s">
        <v>124</v>
      </c>
      <c r="AU184" s="183" t="s">
        <v>84</v>
      </c>
      <c r="AY184" s="19" t="s">
        <v>121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84</v>
      </c>
      <c r="BK184" s="184">
        <f>ROUND(I184*H184,2)</f>
        <v>0</v>
      </c>
      <c r="BL184" s="19" t="s">
        <v>140</v>
      </c>
      <c r="BM184" s="183" t="s">
        <v>801</v>
      </c>
    </row>
    <row r="185" s="2" customFormat="1" ht="21.75" customHeight="1">
      <c r="A185" s="38"/>
      <c r="B185" s="171"/>
      <c r="C185" s="172" t="s">
        <v>513</v>
      </c>
      <c r="D185" s="172" t="s">
        <v>124</v>
      </c>
      <c r="E185" s="173" t="s">
        <v>987</v>
      </c>
      <c r="F185" s="174" t="s">
        <v>988</v>
      </c>
      <c r="G185" s="175" t="s">
        <v>962</v>
      </c>
      <c r="H185" s="176">
        <v>8</v>
      </c>
      <c r="I185" s="177"/>
      <c r="J185" s="178">
        <f>ROUND(I185*H185,2)</f>
        <v>0</v>
      </c>
      <c r="K185" s="174" t="s">
        <v>1</v>
      </c>
      <c r="L185" s="39"/>
      <c r="M185" s="179" t="s">
        <v>1</v>
      </c>
      <c r="N185" s="180" t="s">
        <v>41</v>
      </c>
      <c r="O185" s="77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140</v>
      </c>
      <c r="AT185" s="183" t="s">
        <v>124</v>
      </c>
      <c r="AU185" s="183" t="s">
        <v>84</v>
      </c>
      <c r="AY185" s="19" t="s">
        <v>121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9" t="s">
        <v>84</v>
      </c>
      <c r="BK185" s="184">
        <f>ROUND(I185*H185,2)</f>
        <v>0</v>
      </c>
      <c r="BL185" s="19" t="s">
        <v>140</v>
      </c>
      <c r="BM185" s="183" t="s">
        <v>810</v>
      </c>
    </row>
    <row r="186" s="2" customFormat="1" ht="21.75" customHeight="1">
      <c r="A186" s="38"/>
      <c r="B186" s="171"/>
      <c r="C186" s="172" t="s">
        <v>518</v>
      </c>
      <c r="D186" s="172" t="s">
        <v>124</v>
      </c>
      <c r="E186" s="173" t="s">
        <v>989</v>
      </c>
      <c r="F186" s="174" t="s">
        <v>990</v>
      </c>
      <c r="G186" s="175" t="s">
        <v>959</v>
      </c>
      <c r="H186" s="176">
        <v>1</v>
      </c>
      <c r="I186" s="177"/>
      <c r="J186" s="178">
        <f>ROUND(I186*H186,2)</f>
        <v>0</v>
      </c>
      <c r="K186" s="174" t="s">
        <v>1</v>
      </c>
      <c r="L186" s="39"/>
      <c r="M186" s="179" t="s">
        <v>1</v>
      </c>
      <c r="N186" s="180" t="s">
        <v>41</v>
      </c>
      <c r="O186" s="77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3" t="s">
        <v>140</v>
      </c>
      <c r="AT186" s="183" t="s">
        <v>124</v>
      </c>
      <c r="AU186" s="183" t="s">
        <v>84</v>
      </c>
      <c r="AY186" s="19" t="s">
        <v>121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9" t="s">
        <v>84</v>
      </c>
      <c r="BK186" s="184">
        <f>ROUND(I186*H186,2)</f>
        <v>0</v>
      </c>
      <c r="BL186" s="19" t="s">
        <v>140</v>
      </c>
      <c r="BM186" s="183" t="s">
        <v>824</v>
      </c>
    </row>
    <row r="187" s="12" customFormat="1" ht="25.92" customHeight="1">
      <c r="A187" s="12"/>
      <c r="B187" s="158"/>
      <c r="C187" s="12"/>
      <c r="D187" s="159" t="s">
        <v>75</v>
      </c>
      <c r="E187" s="160" t="s">
        <v>991</v>
      </c>
      <c r="F187" s="160" t="s">
        <v>992</v>
      </c>
      <c r="G187" s="12"/>
      <c r="H187" s="12"/>
      <c r="I187" s="161"/>
      <c r="J187" s="162">
        <f>BK187</f>
        <v>0</v>
      </c>
      <c r="K187" s="12"/>
      <c r="L187" s="158"/>
      <c r="M187" s="163"/>
      <c r="N187" s="164"/>
      <c r="O187" s="164"/>
      <c r="P187" s="165">
        <f>SUM(P188:P194)</f>
        <v>0</v>
      </c>
      <c r="Q187" s="164"/>
      <c r="R187" s="165">
        <f>SUM(R188:R194)</f>
        <v>0</v>
      </c>
      <c r="S187" s="164"/>
      <c r="T187" s="166">
        <f>SUM(T188:T194)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84</v>
      </c>
      <c r="AT187" s="167" t="s">
        <v>75</v>
      </c>
      <c r="AU187" s="167" t="s">
        <v>76</v>
      </c>
      <c r="AY187" s="159" t="s">
        <v>121</v>
      </c>
      <c r="BK187" s="168">
        <f>SUM(BK188:BK194)</f>
        <v>0</v>
      </c>
    </row>
    <row r="188" s="2" customFormat="1" ht="16.5" customHeight="1">
      <c r="A188" s="38"/>
      <c r="B188" s="171"/>
      <c r="C188" s="172" t="s">
        <v>524</v>
      </c>
      <c r="D188" s="172" t="s">
        <v>124</v>
      </c>
      <c r="E188" s="173" t="s">
        <v>122</v>
      </c>
      <c r="F188" s="174" t="s">
        <v>993</v>
      </c>
      <c r="G188" s="175" t="s">
        <v>959</v>
      </c>
      <c r="H188" s="176">
        <v>1</v>
      </c>
      <c r="I188" s="177"/>
      <c r="J188" s="178">
        <f>ROUND(I188*H188,2)</f>
        <v>0</v>
      </c>
      <c r="K188" s="174" t="s">
        <v>1</v>
      </c>
      <c r="L188" s="39"/>
      <c r="M188" s="179" t="s">
        <v>1</v>
      </c>
      <c r="N188" s="180" t="s">
        <v>41</v>
      </c>
      <c r="O188" s="77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140</v>
      </c>
      <c r="AT188" s="183" t="s">
        <v>124</v>
      </c>
      <c r="AU188" s="183" t="s">
        <v>84</v>
      </c>
      <c r="AY188" s="19" t="s">
        <v>121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9" t="s">
        <v>84</v>
      </c>
      <c r="BK188" s="184">
        <f>ROUND(I188*H188,2)</f>
        <v>0</v>
      </c>
      <c r="BL188" s="19" t="s">
        <v>140</v>
      </c>
      <c r="BM188" s="183" t="s">
        <v>834</v>
      </c>
    </row>
    <row r="189" s="2" customFormat="1" ht="16.5" customHeight="1">
      <c r="A189" s="38"/>
      <c r="B189" s="171"/>
      <c r="C189" s="172" t="s">
        <v>531</v>
      </c>
      <c r="D189" s="172" t="s">
        <v>124</v>
      </c>
      <c r="E189" s="173" t="s">
        <v>994</v>
      </c>
      <c r="F189" s="174" t="s">
        <v>995</v>
      </c>
      <c r="G189" s="175" t="s">
        <v>959</v>
      </c>
      <c r="H189" s="176">
        <v>1</v>
      </c>
      <c r="I189" s="177"/>
      <c r="J189" s="178">
        <f>ROUND(I189*H189,2)</f>
        <v>0</v>
      </c>
      <c r="K189" s="174" t="s">
        <v>1</v>
      </c>
      <c r="L189" s="39"/>
      <c r="M189" s="179" t="s">
        <v>1</v>
      </c>
      <c r="N189" s="180" t="s">
        <v>41</v>
      </c>
      <c r="O189" s="77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3" t="s">
        <v>140</v>
      </c>
      <c r="AT189" s="183" t="s">
        <v>124</v>
      </c>
      <c r="AU189" s="183" t="s">
        <v>84</v>
      </c>
      <c r="AY189" s="19" t="s">
        <v>121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9" t="s">
        <v>84</v>
      </c>
      <c r="BK189" s="184">
        <f>ROUND(I189*H189,2)</f>
        <v>0</v>
      </c>
      <c r="BL189" s="19" t="s">
        <v>140</v>
      </c>
      <c r="BM189" s="183" t="s">
        <v>846</v>
      </c>
    </row>
    <row r="190" s="2" customFormat="1" ht="16.5" customHeight="1">
      <c r="A190" s="38"/>
      <c r="B190" s="171"/>
      <c r="C190" s="172" t="s">
        <v>536</v>
      </c>
      <c r="D190" s="172" t="s">
        <v>124</v>
      </c>
      <c r="E190" s="173" t="s">
        <v>138</v>
      </c>
      <c r="F190" s="174" t="s">
        <v>996</v>
      </c>
      <c r="G190" s="175" t="s">
        <v>959</v>
      </c>
      <c r="H190" s="176">
        <v>1</v>
      </c>
      <c r="I190" s="177"/>
      <c r="J190" s="178">
        <f>ROUND(I190*H190,2)</f>
        <v>0</v>
      </c>
      <c r="K190" s="174" t="s">
        <v>1</v>
      </c>
      <c r="L190" s="39"/>
      <c r="M190" s="179" t="s">
        <v>1</v>
      </c>
      <c r="N190" s="180" t="s">
        <v>41</v>
      </c>
      <c r="O190" s="77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140</v>
      </c>
      <c r="AT190" s="183" t="s">
        <v>124</v>
      </c>
      <c r="AU190" s="183" t="s">
        <v>84</v>
      </c>
      <c r="AY190" s="19" t="s">
        <v>121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9" t="s">
        <v>84</v>
      </c>
      <c r="BK190" s="184">
        <f>ROUND(I190*H190,2)</f>
        <v>0</v>
      </c>
      <c r="BL190" s="19" t="s">
        <v>140</v>
      </c>
      <c r="BM190" s="183" t="s">
        <v>997</v>
      </c>
    </row>
    <row r="191" s="2" customFormat="1" ht="16.5" customHeight="1">
      <c r="A191" s="38"/>
      <c r="B191" s="171"/>
      <c r="C191" s="172" t="s">
        <v>541</v>
      </c>
      <c r="D191" s="172" t="s">
        <v>124</v>
      </c>
      <c r="E191" s="173" t="s">
        <v>155</v>
      </c>
      <c r="F191" s="174" t="s">
        <v>998</v>
      </c>
      <c r="G191" s="175" t="s">
        <v>959</v>
      </c>
      <c r="H191" s="176">
        <v>1</v>
      </c>
      <c r="I191" s="177"/>
      <c r="J191" s="178">
        <f>ROUND(I191*H191,2)</f>
        <v>0</v>
      </c>
      <c r="K191" s="174" t="s">
        <v>1</v>
      </c>
      <c r="L191" s="39"/>
      <c r="M191" s="179" t="s">
        <v>1</v>
      </c>
      <c r="N191" s="180" t="s">
        <v>41</v>
      </c>
      <c r="O191" s="77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3" t="s">
        <v>140</v>
      </c>
      <c r="AT191" s="183" t="s">
        <v>124</v>
      </c>
      <c r="AU191" s="183" t="s">
        <v>84</v>
      </c>
      <c r="AY191" s="19" t="s">
        <v>121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9" t="s">
        <v>84</v>
      </c>
      <c r="BK191" s="184">
        <f>ROUND(I191*H191,2)</f>
        <v>0</v>
      </c>
      <c r="BL191" s="19" t="s">
        <v>140</v>
      </c>
      <c r="BM191" s="183" t="s">
        <v>999</v>
      </c>
    </row>
    <row r="192" s="2" customFormat="1" ht="16.5" customHeight="1">
      <c r="A192" s="38"/>
      <c r="B192" s="171"/>
      <c r="C192" s="172" t="s">
        <v>545</v>
      </c>
      <c r="D192" s="172" t="s">
        <v>124</v>
      </c>
      <c r="E192" s="173" t="s">
        <v>1000</v>
      </c>
      <c r="F192" s="174" t="s">
        <v>1001</v>
      </c>
      <c r="G192" s="175" t="s">
        <v>959</v>
      </c>
      <c r="H192" s="176">
        <v>1</v>
      </c>
      <c r="I192" s="177"/>
      <c r="J192" s="178">
        <f>ROUND(I192*H192,2)</f>
        <v>0</v>
      </c>
      <c r="K192" s="174" t="s">
        <v>1</v>
      </c>
      <c r="L192" s="39"/>
      <c r="M192" s="179" t="s">
        <v>1</v>
      </c>
      <c r="N192" s="180" t="s">
        <v>41</v>
      </c>
      <c r="O192" s="77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140</v>
      </c>
      <c r="AT192" s="183" t="s">
        <v>124</v>
      </c>
      <c r="AU192" s="183" t="s">
        <v>84</v>
      </c>
      <c r="AY192" s="19" t="s">
        <v>121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84</v>
      </c>
      <c r="BK192" s="184">
        <f>ROUND(I192*H192,2)</f>
        <v>0</v>
      </c>
      <c r="BL192" s="19" t="s">
        <v>140</v>
      </c>
      <c r="BM192" s="183" t="s">
        <v>1002</v>
      </c>
    </row>
    <row r="193" s="2" customFormat="1" ht="16.5" customHeight="1">
      <c r="A193" s="38"/>
      <c r="B193" s="171"/>
      <c r="C193" s="172" t="s">
        <v>549</v>
      </c>
      <c r="D193" s="172" t="s">
        <v>124</v>
      </c>
      <c r="E193" s="173" t="s">
        <v>1003</v>
      </c>
      <c r="F193" s="174" t="s">
        <v>1004</v>
      </c>
      <c r="G193" s="175" t="s">
        <v>959</v>
      </c>
      <c r="H193" s="176">
        <v>1</v>
      </c>
      <c r="I193" s="177"/>
      <c r="J193" s="178">
        <f>ROUND(I193*H193,2)</f>
        <v>0</v>
      </c>
      <c r="K193" s="174" t="s">
        <v>1</v>
      </c>
      <c r="L193" s="39"/>
      <c r="M193" s="179" t="s">
        <v>1</v>
      </c>
      <c r="N193" s="180" t="s">
        <v>41</v>
      </c>
      <c r="O193" s="77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3" t="s">
        <v>140</v>
      </c>
      <c r="AT193" s="183" t="s">
        <v>124</v>
      </c>
      <c r="AU193" s="183" t="s">
        <v>84</v>
      </c>
      <c r="AY193" s="19" t="s">
        <v>121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9" t="s">
        <v>84</v>
      </c>
      <c r="BK193" s="184">
        <f>ROUND(I193*H193,2)</f>
        <v>0</v>
      </c>
      <c r="BL193" s="19" t="s">
        <v>140</v>
      </c>
      <c r="BM193" s="183" t="s">
        <v>1005</v>
      </c>
    </row>
    <row r="194" s="2" customFormat="1" ht="16.5" customHeight="1">
      <c r="A194" s="38"/>
      <c r="B194" s="171"/>
      <c r="C194" s="172" t="s">
        <v>559</v>
      </c>
      <c r="D194" s="172" t="s">
        <v>124</v>
      </c>
      <c r="E194" s="173" t="s">
        <v>1006</v>
      </c>
      <c r="F194" s="174" t="s">
        <v>1007</v>
      </c>
      <c r="G194" s="175" t="s">
        <v>959</v>
      </c>
      <c r="H194" s="176">
        <v>1</v>
      </c>
      <c r="I194" s="177"/>
      <c r="J194" s="178">
        <f>ROUND(I194*H194,2)</f>
        <v>0</v>
      </c>
      <c r="K194" s="174" t="s">
        <v>1</v>
      </c>
      <c r="L194" s="39"/>
      <c r="M194" s="185" t="s">
        <v>1</v>
      </c>
      <c r="N194" s="186" t="s">
        <v>41</v>
      </c>
      <c r="O194" s="187"/>
      <c r="P194" s="188">
        <f>O194*H194</f>
        <v>0</v>
      </c>
      <c r="Q194" s="188">
        <v>0</v>
      </c>
      <c r="R194" s="188">
        <f>Q194*H194</f>
        <v>0</v>
      </c>
      <c r="S194" s="188">
        <v>0</v>
      </c>
      <c r="T194" s="18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3" t="s">
        <v>140</v>
      </c>
      <c r="AT194" s="183" t="s">
        <v>124</v>
      </c>
      <c r="AU194" s="183" t="s">
        <v>84</v>
      </c>
      <c r="AY194" s="19" t="s">
        <v>121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9" t="s">
        <v>84</v>
      </c>
      <c r="BK194" s="184">
        <f>ROUND(I194*H194,2)</f>
        <v>0</v>
      </c>
      <c r="BL194" s="19" t="s">
        <v>140</v>
      </c>
      <c r="BM194" s="183" t="s">
        <v>1008</v>
      </c>
    </row>
    <row r="195" s="2" customFormat="1" ht="6.96" customHeight="1">
      <c r="A195" s="38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39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autoFilter ref="C119:K19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2022-10-21T08:38:40Z</dcterms:created>
  <dcterms:modified xsi:type="dcterms:W3CDTF">2022-10-21T08:38:49Z</dcterms:modified>
</cp:coreProperties>
</file>